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МДГТ - (Прайс-лист)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зкшсыф" localSheetId="0">Лист1!$C$2:$G$255</definedName>
    <definedName name="_xlnm.Print_Area" localSheetId="0">Лист1!$B$1:$F$370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1" i="1" l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260" i="1"/>
  <c r="E259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31" i="1"/>
  <c r="E217" i="1"/>
  <c r="E218" i="1"/>
  <c r="E219" i="1"/>
  <c r="E220" i="1"/>
  <c r="E221" i="1"/>
  <c r="E222" i="1"/>
  <c r="E223" i="1"/>
  <c r="E224" i="1"/>
  <c r="E225" i="1"/>
  <c r="E216" i="1"/>
  <c r="E202" i="1"/>
  <c r="E203" i="1"/>
  <c r="E204" i="1"/>
  <c r="E201" i="1"/>
  <c r="E195" i="1"/>
  <c r="E188" i="1"/>
  <c r="E189" i="1"/>
  <c r="E190" i="1"/>
  <c r="E191" i="1"/>
  <c r="E187" i="1"/>
  <c r="E178" i="1"/>
  <c r="E179" i="1"/>
  <c r="E180" i="1"/>
  <c r="E181" i="1"/>
  <c r="E182" i="1"/>
  <c r="E177" i="1"/>
  <c r="E170" i="1"/>
  <c r="E171" i="1"/>
  <c r="E172" i="1"/>
  <c r="E173" i="1"/>
  <c r="E174" i="1"/>
  <c r="E169" i="1"/>
  <c r="E161" i="1"/>
  <c r="E162" i="1"/>
  <c r="E163" i="1"/>
  <c r="E164" i="1"/>
  <c r="E160" i="1"/>
  <c r="E154" i="1"/>
  <c r="E155" i="1"/>
  <c r="E156" i="1"/>
  <c r="E157" i="1"/>
  <c r="E153" i="1"/>
  <c r="E139" i="1"/>
  <c r="E140" i="1"/>
  <c r="E141" i="1"/>
  <c r="E142" i="1"/>
  <c r="E137" i="1"/>
  <c r="E138" i="1"/>
  <c r="E136" i="1"/>
  <c r="E127" i="1"/>
  <c r="E128" i="1"/>
  <c r="E129" i="1"/>
  <c r="E130" i="1"/>
  <c r="E126" i="1"/>
  <c r="E12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96" i="1"/>
  <c r="E97" i="1"/>
  <c r="E98" i="1"/>
  <c r="E99" i="1"/>
  <c r="E100" i="1"/>
  <c r="E95" i="1"/>
  <c r="E88" i="1"/>
  <c r="E89" i="1"/>
  <c r="E90" i="1"/>
  <c r="E87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3" i="1"/>
  <c r="E64" i="1"/>
  <c r="E65" i="1"/>
  <c r="E63" i="1"/>
  <c r="E54" i="1"/>
  <c r="E55" i="1"/>
  <c r="E56" i="1"/>
  <c r="E57" i="1"/>
  <c r="E58" i="1"/>
  <c r="E59" i="1"/>
  <c r="E60" i="1"/>
  <c r="E61" i="1"/>
  <c r="E62" i="1"/>
  <c r="E53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12" i="1"/>
  <c r="F56" i="1" l="1"/>
  <c r="F55" i="1"/>
  <c r="F64" i="1"/>
  <c r="F63" i="1"/>
  <c r="F182" i="1" l="1"/>
  <c r="F174" i="1"/>
  <c r="F142" i="1"/>
  <c r="F225" i="1" l="1"/>
  <c r="F51" i="1" l="1"/>
  <c r="F52" i="1"/>
  <c r="F50" i="1" l="1"/>
  <c r="F25" i="1"/>
  <c r="F139" i="1" l="1"/>
  <c r="F141" i="1"/>
  <c r="F296" i="1" l="1"/>
  <c r="F140" i="1"/>
  <c r="F204" i="1" l="1"/>
  <c r="F203" i="1" l="1"/>
  <c r="F202" i="1"/>
  <c r="F201" i="1"/>
  <c r="F191" i="1" l="1"/>
  <c r="F190" i="1"/>
  <c r="F189" i="1"/>
  <c r="F188" i="1"/>
  <c r="F187" i="1"/>
  <c r="F180" i="1"/>
  <c r="F181" i="1"/>
  <c r="F179" i="1"/>
  <c r="F178" i="1"/>
  <c r="F177" i="1"/>
  <c r="F172" i="1"/>
  <c r="F173" i="1"/>
  <c r="F171" i="1"/>
  <c r="F170" i="1"/>
  <c r="F169" i="1"/>
  <c r="F163" i="1"/>
  <c r="F164" i="1"/>
  <c r="F162" i="1"/>
  <c r="F161" i="1"/>
  <c r="F160" i="1"/>
  <c r="F156" i="1"/>
  <c r="F157" i="1"/>
  <c r="F155" i="1"/>
  <c r="F154" i="1"/>
  <c r="F153" i="1"/>
  <c r="F20" i="1" l="1"/>
  <c r="F21" i="1"/>
  <c r="F23" i="1"/>
  <c r="F24" i="1"/>
  <c r="F28" i="1"/>
  <c r="F29" i="1"/>
  <c r="F31" i="1"/>
  <c r="F32" i="1"/>
  <c r="F33" i="1"/>
  <c r="F36" i="1"/>
  <c r="F37" i="1"/>
  <c r="F40" i="1"/>
  <c r="F41" i="1"/>
  <c r="F45" i="1"/>
  <c r="F47" i="1"/>
  <c r="F49" i="1"/>
  <c r="F13" i="1"/>
  <c r="F14" i="1"/>
  <c r="F15" i="1"/>
  <c r="F16" i="1"/>
  <c r="F17" i="1"/>
  <c r="F18" i="1"/>
  <c r="F19" i="1"/>
  <c r="F22" i="1"/>
  <c r="F26" i="1"/>
  <c r="F27" i="1"/>
  <c r="F30" i="1"/>
  <c r="F34" i="1"/>
  <c r="F35" i="1"/>
  <c r="F38" i="1"/>
  <c r="F39" i="1"/>
  <c r="F42" i="1"/>
  <c r="F43" i="1"/>
  <c r="F44" i="1"/>
  <c r="F46" i="1"/>
  <c r="F48" i="1"/>
  <c r="F138" i="1" l="1"/>
  <c r="F137" i="1"/>
  <c r="F195" i="1" l="1"/>
  <c r="F217" i="1" l="1"/>
  <c r="F218" i="1"/>
  <c r="F115" i="1" l="1"/>
  <c r="F117" i="1" l="1"/>
  <c r="F261" i="1" l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7" i="1"/>
  <c r="F298" i="1"/>
  <c r="F299" i="1"/>
  <c r="F300" i="1"/>
  <c r="F301" i="1"/>
  <c r="F302" i="1"/>
  <c r="F303" i="1"/>
  <c r="F304" i="1"/>
  <c r="F305" i="1"/>
  <c r="F306" i="1"/>
  <c r="F260" i="1"/>
  <c r="F259" i="1"/>
  <c r="F219" i="1"/>
  <c r="F220" i="1"/>
  <c r="F221" i="1"/>
  <c r="F222" i="1"/>
  <c r="F223" i="1"/>
  <c r="F224" i="1"/>
  <c r="F216" i="1"/>
  <c r="F136" i="1"/>
  <c r="F127" i="1"/>
  <c r="F128" i="1"/>
  <c r="F129" i="1"/>
  <c r="F130" i="1"/>
  <c r="F126" i="1"/>
  <c r="F120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6" i="1"/>
  <c r="F95" i="1"/>
  <c r="F88" i="1"/>
  <c r="F89" i="1"/>
  <c r="F90" i="1"/>
  <c r="F87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73" i="1"/>
  <c r="F65" i="1"/>
  <c r="F58" i="1"/>
  <c r="F59" i="1"/>
  <c r="F60" i="1"/>
  <c r="F61" i="1"/>
  <c r="F62" i="1"/>
  <c r="F57" i="1"/>
  <c r="F54" i="1"/>
  <c r="F53" i="1"/>
  <c r="F12" i="1"/>
</calcChain>
</file>

<file path=xl/sharedStrings.xml><?xml version="1.0" encoding="utf-8"?>
<sst xmlns="http://schemas.openxmlformats.org/spreadsheetml/2006/main" count="669" uniqueCount="458">
  <si>
    <t>ПРАЙС-ЛИСТ</t>
  </si>
  <si>
    <t>испытательной лаборатории «МОСТДОРГЕОТРЕСТ»</t>
  </si>
  <si>
    <t>1. Определение физико-механических характеристик грунтов</t>
  </si>
  <si>
    <t>1.1. Исследования физико-механических свойств глинистых грунтов</t>
  </si>
  <si>
    <t>Наименование и характеристика работ</t>
  </si>
  <si>
    <t>Пункт
по
«Справочнику базовых цен»</t>
  </si>
  <si>
    <t>Цена, 
руб.</t>
  </si>
  <si>
    <t>Плотность</t>
  </si>
  <si>
    <t>62/3</t>
  </si>
  <si>
    <t>Влажность</t>
  </si>
  <si>
    <t>62/1</t>
  </si>
  <si>
    <t>Плотность и влажность</t>
  </si>
  <si>
    <t>63/1</t>
  </si>
  <si>
    <t>Плотность частиц</t>
  </si>
  <si>
    <t>62/5</t>
  </si>
  <si>
    <t>Консистенция при нарушенной структуре</t>
  </si>
  <si>
    <t>63/3</t>
  </si>
  <si>
    <t>Консистенция при ненарушенной структуре</t>
  </si>
  <si>
    <t>63/4</t>
  </si>
  <si>
    <t>Гранулометрический анализ ситовым методом и методом ареометра, с разделением фракций от 10 до 0,001 мм</t>
  </si>
  <si>
    <t>62/21</t>
  </si>
  <si>
    <t>Гранулометрический анализ ситовым методом с разделением фракций от  10 до 0,1 мм</t>
  </si>
  <si>
    <t>64/11</t>
  </si>
  <si>
    <t>Гранулометрический анализ методом ареометра</t>
  </si>
  <si>
    <t>64/12</t>
  </si>
  <si>
    <t>Скорость размокания на образцах естественного сложения</t>
  </si>
  <si>
    <t>62/8</t>
  </si>
  <si>
    <t>Полный комплекс определений физических свойств для глинистых грунтов независимо от количества частиц диаметром более 1 мм</t>
  </si>
  <si>
    <t>63/8</t>
  </si>
  <si>
    <t>Комплекс определений оптимальной влажности и максимальной плотности грунта (стандартное уплотнение)</t>
  </si>
  <si>
    <t>63/10</t>
  </si>
  <si>
    <t>Степень набухания в приборе ПНГ</t>
  </si>
  <si>
    <t>62/10</t>
  </si>
  <si>
    <t>Объемная и линейная усадки при ненарушенной структуре</t>
  </si>
  <si>
    <t>62/15</t>
  </si>
  <si>
    <t>Сокращенный комплекс физико-механических свойств грунта при  консолидированном   срезе с нагрузкой до 0,6 МПа (без компрессионных испытаний)</t>
  </si>
  <si>
    <t>63/11</t>
  </si>
  <si>
    <t>То же, от 0,6 до 2,5 МПа</t>
  </si>
  <si>
    <t>63/12</t>
  </si>
  <si>
    <t>Сокращенный комплекс физико-механических свойств грунта при неконсолидированном срезе и нагрузкой до 0,6 МПа (без компрессионных испытаний)</t>
  </si>
  <si>
    <t>63/13</t>
  </si>
  <si>
    <t>Сокращенный комплекс физико-механических свойств грунта нарушенной структуры с  заданными влажностью и плотностью сухого грунта. Консолидированный срез под нагрузкой до 0,6 МПа (без компрессионных испытаний)</t>
  </si>
  <si>
    <t>63/14</t>
  </si>
  <si>
    <t>63/15</t>
  </si>
  <si>
    <t>Сокращенный комплекс физико-механических свойств грунта нарушенной структуры с заданными влажностью и плотностью сухого грунта. Неконсолидированный срез под нагрузкой до 0,6 МПа (без компрессионных испытаний)</t>
  </si>
  <si>
    <t>63/16</t>
  </si>
  <si>
    <t>Сокращенный комплекс физико-механических свойств грунта (без среза). Показатели сжимаемости при компрессионных испытаниях по одной ветви с нагрузкой до 0,6 МПа (или  определение просадочности)</t>
  </si>
  <si>
    <t>63/17</t>
  </si>
  <si>
    <t>63/18</t>
  </si>
  <si>
    <t>Сокращенный комплекс физико-механических свойств грунта (без среза). Показатели сжимаемости при компрессионных испытаниях, с двумя ветвями (нагрузка/разгрузка) до 0,6 МПа</t>
  </si>
  <si>
    <t>63/19</t>
  </si>
  <si>
    <t>Сокращенный комплекс физико-механических свойств грунта (без среза). Показатели сжимаемости при компрессионных испытаниях по одной ветви с нагрузкой от 0,6 до 2.5 МПа (или  определение просадочности)</t>
  </si>
  <si>
    <t>63/20</t>
  </si>
  <si>
    <t>То же по двум ветвям с нагрузкой от 0,6 до 2,5 МПа для определения относительной просадочности и начального просадочного давления</t>
  </si>
  <si>
    <t>63/21</t>
  </si>
  <si>
    <t>Сокращенный комплекс физико-механических свойств грунта. Показатели сжимаемости при компрессионных испытаниях, с двумя ветвями (нагрузка/разгрузка) от 0,6 до 2,5 МПа</t>
  </si>
  <si>
    <t>63/22</t>
  </si>
  <si>
    <t>Полный комплекс физико-механических  свойств грунта с определением сопротивления грунта срезу   (консолидированный срез) и компрессионными испытаниями  под нагрузкой до 0,6 МПа</t>
  </si>
  <si>
    <t>63/25</t>
  </si>
  <si>
    <t>То же, до 2,5 МПа</t>
  </si>
  <si>
    <t>63/26</t>
  </si>
  <si>
    <t>Полный комплекс физико-механических  свойств грунта с определением сопротивления грунта срезу   (неконсолидированный срез) и компрессионными испытаниями  под нагрузкой до 0,6 МПа</t>
  </si>
  <si>
    <t>63/27</t>
  </si>
  <si>
    <t>Полный комплекс физико-механических свойств грунта нарушенной структуры с  заданной влажностью и плотностью сухого   грунта, с определением сопротивления  грунта срезу (консолидированный срез) и компрессионными испытаниями с нагрузкой до 0,6 МПа</t>
  </si>
  <si>
    <t>63/28</t>
  </si>
  <si>
    <t>63/29</t>
  </si>
  <si>
    <t>То же, с определением сопротивления грунта срезу (неконсолидированный срез) и компрессионными испытаниями с нагрузкой до 0,6 МПа</t>
  </si>
  <si>
    <t>63/30</t>
  </si>
  <si>
    <t>Коэффициент фильтрации связных грунтов (консолидация)</t>
  </si>
  <si>
    <t>Наблюдение за консолидацией при компрессионных испытаниях (одна точка)</t>
  </si>
  <si>
    <t>62/33</t>
  </si>
  <si>
    <t>Предварительное уплотнение грунтов перед срезом</t>
  </si>
  <si>
    <t>62/27</t>
  </si>
  <si>
    <t>62/12+ 62/14</t>
  </si>
  <si>
    <t>1.2. Исследования физико-механических свойств песчаных грунтов</t>
  </si>
  <si>
    <t>Пункт
по
 «Справочнику базовых цен»</t>
  </si>
  <si>
    <t>Полный комплекс определений физических  свойств</t>
  </si>
  <si>
    <t>65/1</t>
  </si>
  <si>
    <t>Комплекс определений оптимальной влажности и плотности  (стандартное уплотнение)</t>
  </si>
  <si>
    <t>65/2</t>
  </si>
  <si>
    <t>64/1</t>
  </si>
  <si>
    <t>64/3</t>
  </si>
  <si>
    <t>Угол естественного откоса (в сухом состоянии или под водой)</t>
  </si>
  <si>
    <t>64/4</t>
  </si>
  <si>
    <t>Коэффициент фильтрации</t>
  </si>
  <si>
    <t>64/5</t>
  </si>
  <si>
    <t>Гранулометрический анализ фракций меньше 0,1 мм методом ареометра (пипетки)</t>
  </si>
  <si>
    <t>Сокращенный комплекс   физико-механических    свойств грунта с определением сопротивления грунта срезу под нагрузкой до 0,6 МПа  (без компрессионных испытаний)</t>
  </si>
  <si>
    <t>65/6</t>
  </si>
  <si>
    <t>65/7</t>
  </si>
  <si>
    <t>Сокращенный комплекс   физико-механических    свойств грунта с компрессионными испытаниями под нагрузкой до 0,6 МПа (без среза)</t>
  </si>
  <si>
    <t>65/8</t>
  </si>
  <si>
    <t>65/9</t>
  </si>
  <si>
    <t>Полный комплекс физико-механических свойств грунта с определением сопротивления грунта срезу и компрессионными испытаниями под нагрузкой  до 0,6 МПа</t>
  </si>
  <si>
    <t>65/10</t>
  </si>
  <si>
    <t>Предварительное уплотнение   грунтов перед срезом</t>
  </si>
  <si>
    <t>64/13</t>
  </si>
  <si>
    <t>1.3. Исследования физико-механических свойств скальных и полускальных грунтов</t>
  </si>
  <si>
    <t>67/2</t>
  </si>
  <si>
    <t>67/1</t>
  </si>
  <si>
    <t>Карбонаты в почвах ацидиметрическим методом</t>
  </si>
  <si>
    <t>70/51</t>
  </si>
  <si>
    <t>68/3</t>
  </si>
  <si>
    <t>Цена, 
руб</t>
  </si>
  <si>
    <t>Недренированное испытание (без отжатия воды из образца) - для определения характеристик прочности водонасыщенных (Sr&gt;0,85) пылевато-глинистых и биогенных грунтов в нестабилизированном состоянии для определения недренированной прочности Cu.</t>
  </si>
  <si>
    <t>66/1</t>
  </si>
  <si>
    <t>66/4</t>
  </si>
  <si>
    <t>Примечание: Ценами на определение характеристик прочности и деформируемости грунтов при трехосном сжатии учтены затраты на предварительное определение плотности, влажности, пределов и числа пластичности.</t>
  </si>
  <si>
    <t>2. Определение химических характеристик грунтов и грунтовых вод</t>
  </si>
  <si>
    <t>Коррозийная активность грунтовых вод по отношению к бетону и оболочкам кабеля на основе стандартного анализа воды</t>
  </si>
  <si>
    <t>75/8 + 75/5 +73/2 +75/9</t>
  </si>
  <si>
    <t>Приготовление водной вытяжки</t>
  </si>
  <si>
    <t>70/83</t>
  </si>
  <si>
    <t>Анализ водной вытяжки</t>
  </si>
  <si>
    <t>71/2</t>
  </si>
  <si>
    <t>Определение содержания гипса</t>
  </si>
  <si>
    <t>70/81</t>
  </si>
  <si>
    <t>Карбонатность ацидиметрическим методом (с применением кальциметра)</t>
  </si>
  <si>
    <t>Коррозийная активность грунтов по отношению  к свинцовым и алюминиевым оболочкам кабеля</t>
  </si>
  <si>
    <t>75/3</t>
  </si>
  <si>
    <t>Коррозийная активность грунтов вод по отношению к бетону</t>
  </si>
  <si>
    <t>75/5</t>
  </si>
  <si>
    <t>Коррозийная активность грунтов к стали</t>
  </si>
  <si>
    <t>75/4</t>
  </si>
  <si>
    <t>Определение коррозионной активности грунтовых вод выполняется в объеме трех проб на один водоносный горизонт 
(п. 8.19 части 1 СП 11-105-97)</t>
  </si>
  <si>
    <t>3. Лабораторный анализ грунтов к классификации по международным стандартам</t>
  </si>
  <si>
    <t>Soil Classification (Классификация почв) (ASTM D653, D2487, D2488)</t>
  </si>
  <si>
    <t>82/1</t>
  </si>
  <si>
    <t>7,0</t>
  </si>
  <si>
    <t>Water Content (Содержание воды) (ASTM D2216, D4643, D4718, D4959)</t>
  </si>
  <si>
    <t>4,0</t>
  </si>
  <si>
    <t>Atterberg Limits (Пределы Аттерберга) (ASTM D4318)</t>
  </si>
  <si>
    <t>18,2</t>
  </si>
  <si>
    <t>Specific Gravity (Удельный вес) (ASTM D854)</t>
  </si>
  <si>
    <t>7,2</t>
  </si>
  <si>
    <t>Grain Size Distirbution (Гранулометрический анализ) (ASTM D421, D422, D2217, D1140)</t>
  </si>
  <si>
    <t>Maximum and Minimum Dry Density (Максимальная и минимальная сухие плотности для несвязных грунтов) (ASTM D4253, D4254)</t>
  </si>
  <si>
    <t>40,0</t>
  </si>
  <si>
    <t>Carbonate Content (Карбонатность) (ASTM D4373)</t>
  </si>
  <si>
    <t>Conventional (Load Increment) Consolidation (Консолидация с постоянной скоростью приращения нагрузки) (ASTM D2435)</t>
  </si>
  <si>
    <t>101,9</t>
  </si>
  <si>
    <t>Constant-Rate-of-Slrain (CRS) Consolidation (Консолидация с постоянной скоростью деформации) (ASTM D4186)</t>
  </si>
  <si>
    <t>Unconsolidated Un-drained (UU) Triaxial Compression for Cohesive Soil (Неконсолидированное не дренированное (НН) трехосное сжатие для связных грунтов) (ASTM D2850)</t>
  </si>
  <si>
    <t>167,7</t>
  </si>
  <si>
    <t>Consolidated Un-drained (CU) Triaxial Compression without Pore Pressure Measurement for Cohesive Soil (Консолидированное не дренированное (КН) трехосное сжатие без измерения порового давления для связных грунтов) (ASTM D4767)</t>
  </si>
  <si>
    <t>66/2</t>
  </si>
  <si>
    <t>376,5</t>
  </si>
  <si>
    <t>Consolidated Undralned (CU) Triaxial Compression with Pore Pressure Measurement for Cohesive Soil (Консолидированное не дренированное (КН) трехосное сжатие с измерением порового давления для связных грунтов) (ASTM D4767)</t>
  </si>
  <si>
    <t>Consolidated Drained (CD) Triaxial Compression for Cohesive Soil (Консолидированное дренированное (КД) трехосное сжатие для связных грунтов)</t>
  </si>
  <si>
    <t>741,4</t>
  </si>
  <si>
    <t>Consolidated Drained (CD) Triaxial Compression for Cohesionless Soil (Консолидированное дренированное (КД) трехосное сжатие для не связных грунтов)</t>
  </si>
  <si>
    <t>66/5</t>
  </si>
  <si>
    <t>Consolidated Undrained Direct Simple Shear for Cohesive Soil (Консолидированный не дренированный прямой простой сдвиг для связных грунтов) (ASTM D6528)</t>
  </si>
  <si>
    <t>Consolidated Drained Direct Shear for Cohesionless Soil (Консолидированный дренированный прямой сдвиг для несвязных грунтов) (ASTM D3080)</t>
  </si>
  <si>
    <t>135,0</t>
  </si>
  <si>
    <t>Cyclic Triaxial (Циклическое трехосное сжатие) (ASTM D3999, D5311)</t>
  </si>
  <si>
    <t>Cyclic Direct Simple Shear (Циклический прямой простой сдвиг)</t>
  </si>
  <si>
    <t>Laboratory vane (Undisturbed) Лабораторное зондирование (не нарушенный грунт))</t>
  </si>
  <si>
    <t>Laboratory vane (Remoulded) (Лабораторное зондирование (восстановленный грунт))</t>
  </si>
  <si>
    <t>Hydraulic Conductivity (Гидравлическая проводимость) (ASTM D2434)</t>
  </si>
  <si>
    <t>64§2</t>
  </si>
  <si>
    <t>Примечание: при показателе консистенции менее 0,25 или коэффициенте пористости более 1 к цене комплексных физико-механических испытаний применяется коэффициент 1,3 согласно Справочнику базовых цен.</t>
  </si>
  <si>
    <t>Указанная скидка включает в себя тендерную, генподрядную и прочие скидки.</t>
  </si>
  <si>
    <t>Консолидированно-недренированное испытание (с предварительным уплотнением образца и отжатием воды из него только в процессе уплотнения) для определения характеристик прочности глинистых, пылевато-глинистых и биогенных грунтов в нестабилизированном состоянии (несвязные грунты)</t>
  </si>
  <si>
    <t>Консолидированно-недренированное испытание (с предварительным уплотнением образца и отжатием воды из него только в процессе уплотнения) для определения характеристик прочности песчаных грунтов</t>
  </si>
  <si>
    <t>66/3</t>
  </si>
  <si>
    <t xml:space="preserve">Дренированное испытание (с предварительным уплотнением образца и отжатием воды из него в процессе всего испытания) для определения характеристик прочности (φ,С) и деформируемости (Е, ν) глинистых, пылевато-глинистых и биогенных грунтов в стабилизированном состоянии </t>
  </si>
  <si>
    <t>Дренированное испытание (с предварительным уплотнением образца и отжатием воды из него в процессе всего испытания) для определения характеристик прочности (φ,С) и деформируемости (Е, ν) песчаных грунтов в стабилизированном состоянии</t>
  </si>
  <si>
    <t>Утверждено генеральным директором  Череповским А.В.</t>
  </si>
  <si>
    <t>Определение параметров вибропрочности грунтов методом циклических трехосных сжатий.</t>
  </si>
  <si>
    <t>Полный комплекс физико-механических свойств грунта с определением сопротивления грунта срезу под нагрузкой до 0,6 МПа, показателей сжимаемости и сопутствующие определения при компрессионных испытаниях по одной ветви с нагрузкой до 0,6 МПа. Без гранулометрического анализа ситовым методом и методом ареометра, с предварительным уплотнением грунтов перед срезом.</t>
  </si>
  <si>
    <t>Полный комплекс физико-механических  свойств грунта с определением сопротивления грунта срезу (консолидированный срез) под нагрузкой до 0,6 МПа. Предварительное уплотнение грунтов перед срезом. Гранулометрический анализ ситовым методом и методом ареометра.</t>
  </si>
  <si>
    <t>Сокращенный комплекс физико-механических свойств грунта при консолидированном   срезе с нагрузкой до 0,6 МПа без гранулометрического анализа ситовым методом и методом ареометра с предварительным уплотнением перед срезом</t>
  </si>
  <si>
    <t>Сокращенный комплекс физико-механических свойств грунта при консолидированном срезе с нагрузкой до 0,6 МПа. Предварительное уплотнение глинистых грунтов перед срезом.</t>
  </si>
  <si>
    <t>64§13 + 65§10</t>
  </si>
  <si>
    <r>
      <t xml:space="preserve">Полный комплекс физико-механических свойств грунта с определением сопротивления грунта срезу под нагрузкой </t>
    </r>
    <r>
      <rPr>
        <b/>
        <sz val="10"/>
        <rFont val="Arial"/>
        <family val="2"/>
        <charset val="204"/>
      </rPr>
      <t>от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204"/>
      </rPr>
      <t xml:space="preserve"> 0,6 до 2,5 МПа</t>
    </r>
    <r>
      <rPr>
        <sz val="10"/>
        <rFont val="Arial"/>
        <family val="2"/>
        <charset val="1"/>
      </rPr>
      <t>, показателей сжимаемости и сопутствующие определения при компрессионных испытаниях по одной ветви с нагрузкой до 0,6 МПа. Без гранулометрического анализа ситовым методом и методом ареометра, с предварительным уплотнением грунтов перед срезом.</t>
    </r>
  </si>
  <si>
    <r>
      <t xml:space="preserve">Полный комплекс физико-механических  свойств грунта с определением сопротивления грунта срезу (консолидированный срез) под нагрузкой </t>
    </r>
    <r>
      <rPr>
        <b/>
        <sz val="10"/>
        <rFont val="Arial"/>
        <family val="2"/>
        <charset val="204"/>
      </rPr>
      <t>от  0,6 до 2,5 МПа</t>
    </r>
    <r>
      <rPr>
        <sz val="10"/>
        <rFont val="Arial"/>
        <family val="2"/>
        <charset val="1"/>
      </rPr>
      <t>. Предварительное уплотнение грунтов перед срезом. Гранулометрический анализ ситовым методом и методом ареометра.</t>
    </r>
  </si>
  <si>
    <r>
      <t xml:space="preserve">Сокращенный комплекс физико-механических свойств грунта при консолидированном   срезе с нагрузкой </t>
    </r>
    <r>
      <rPr>
        <b/>
        <sz val="10"/>
        <rFont val="Arial"/>
        <family val="2"/>
        <charset val="204"/>
      </rPr>
      <t>от  0,6 до 2,5 МПа</t>
    </r>
    <r>
      <rPr>
        <sz val="10"/>
        <rFont val="Arial"/>
        <family val="2"/>
        <charset val="1"/>
      </rPr>
      <t xml:space="preserve"> без гранулометрического анализа ситовым методом и методом ареометра с предварительным уплотнением перед срезом</t>
    </r>
  </si>
  <si>
    <r>
      <t xml:space="preserve">Сокращенный комплекс физико-механических свойств грунта при консолидированном срезе с нагрузкой </t>
    </r>
    <r>
      <rPr>
        <b/>
        <sz val="10"/>
        <rFont val="Arial"/>
        <family val="2"/>
        <charset val="204"/>
      </rPr>
      <t>от  0,6 до 2,5 МПа</t>
    </r>
    <r>
      <rPr>
        <sz val="10"/>
        <rFont val="Arial"/>
        <family val="2"/>
        <charset val="1"/>
      </rPr>
      <t>. Предварительное уплотнение глинистых грунтов перед срезом.</t>
    </r>
  </si>
  <si>
    <t>Полный комплекс физико-механических свойств песчаного грунта с определением сопротивления грунта срезу и компрессионными испытаниями под нагрузкой  до 0,6 МПа, предварительное уплотнение   грунтов перед срезом</t>
  </si>
  <si>
    <r>
      <t xml:space="preserve">Полный комплекс физико-механических свойств песчаного грунта с определением сопротивления грунта срезу и компрессионными испытаниями под нагрузкой  </t>
    </r>
    <r>
      <rPr>
        <b/>
        <sz val="10"/>
        <rFont val="Arial"/>
        <family val="2"/>
        <charset val="204"/>
      </rPr>
      <t>от  0,6 до 2,5 МПа</t>
    </r>
    <r>
      <rPr>
        <sz val="10"/>
        <rFont val="Arial"/>
        <family val="2"/>
        <charset val="1"/>
      </rPr>
      <t>, предварительное уплотнение   грунтов перед срезом</t>
    </r>
  </si>
  <si>
    <t>Сокращенный комплекс физико-механических свойств песчаного грунта с определением сопротивления грунта срезу под нагрузкой до 0,6 МПа, предварительное уплотнение   грунтов перед срезом</t>
  </si>
  <si>
    <r>
      <t xml:space="preserve">Сокращенный комплекс физико-механических свойств песчаного грунта с определением сопротивления грунта срезу под нагрузкой </t>
    </r>
    <r>
      <rPr>
        <b/>
        <sz val="10"/>
        <rFont val="Arial"/>
        <family val="2"/>
        <charset val="204"/>
      </rPr>
      <t>от  0,6 до 2,5 МПа</t>
    </r>
    <r>
      <rPr>
        <sz val="10"/>
        <rFont val="Arial"/>
        <family val="2"/>
        <charset val="1"/>
      </rPr>
      <t>, предварительное уплотнение   грунтов перед срезом</t>
    </r>
  </si>
  <si>
    <t xml:space="preserve">64§13+65§11 </t>
  </si>
  <si>
    <t xml:space="preserve">64§13+65§6  </t>
  </si>
  <si>
    <t xml:space="preserve">64§13+65§7  </t>
  </si>
  <si>
    <t>62§27+63/25 - 64§12</t>
  </si>
  <si>
    <t xml:space="preserve">62§27+63§25 + 64§11 </t>
  </si>
  <si>
    <t>62§27+63§26 - 64§12</t>
  </si>
  <si>
    <t xml:space="preserve">62§27+63§26 + 64§11  </t>
  </si>
  <si>
    <t>62§27+63§11 - 62§23</t>
  </si>
  <si>
    <t xml:space="preserve">62§27+63§11 </t>
  </si>
  <si>
    <t>62§27+63§12- 62§23</t>
  </si>
  <si>
    <t xml:space="preserve">62§27+63§12  </t>
  </si>
  <si>
    <t>Влажность суммарная (глинистые грунты)</t>
  </si>
  <si>
    <t xml:space="preserve">62§2 </t>
  </si>
  <si>
    <t>Влажность суммарная (песчаные грунты)</t>
  </si>
  <si>
    <t xml:space="preserve">64§2 </t>
  </si>
  <si>
    <t>Влажность минеральных прослоев и заполнителя (глинистые грунты)</t>
  </si>
  <si>
    <t>Влажность минеральных прослоев и заполнителя (песчаные грунты)</t>
  </si>
  <si>
    <t>Плотность мерзлого грунта (глинистые грунты)</t>
  </si>
  <si>
    <t xml:space="preserve">63§2 - 62§2 </t>
  </si>
  <si>
    <t>Плотность мерзлого грунта (песчаные грунты)</t>
  </si>
  <si>
    <t>64§3</t>
  </si>
  <si>
    <t>Количество незамерзшей воды</t>
  </si>
  <si>
    <t>63§9 (аналог)</t>
  </si>
  <si>
    <t>Температура начала замерзания</t>
  </si>
  <si>
    <t>63§8 (аналог)</t>
  </si>
  <si>
    <t>Коэффициент теплопроводности мерзлых и талых грунтов</t>
  </si>
  <si>
    <t>63§7(аналог)</t>
  </si>
  <si>
    <t>Объемная теплоемкость мерзлых и талых грунтов</t>
  </si>
  <si>
    <t>Касательные силы пучения грунтов</t>
  </si>
  <si>
    <t>Коррозионная агрессивность мерзлых засоленных грунтов (приготовление, анализ водной вытяжки, корр. агрессивность к бетону, стали, оболочкам кабеля)</t>
  </si>
  <si>
    <t>70§83+71§2+75§5+75§3+75§4</t>
  </si>
  <si>
    <t>64§15</t>
  </si>
  <si>
    <t>4. Мерзлые грунты</t>
  </si>
  <si>
    <t>ДОПОЛНИТЕЛЬНЫЕ ОПЦИИ:</t>
  </si>
  <si>
    <t xml:space="preserve"> Примечание: при показателе консистенции менее 0,25 или коэффициенте пористости более 1 к цене комплексных физико-механических испытаний применяется коэффициент 1,3 согласно Справочнику базовых цен.</t>
  </si>
  <si>
    <t>Глинистые грунты</t>
  </si>
  <si>
    <t>66/4 / 3</t>
  </si>
  <si>
    <t>Песчаные грунты</t>
  </si>
  <si>
    <t>66/5 / 3</t>
  </si>
  <si>
    <t xml:space="preserve">66/4 / 3 </t>
  </si>
  <si>
    <t xml:space="preserve">66/5 / 3 </t>
  </si>
  <si>
    <t xml:space="preserve">Сжимаемость пластичномерзлых грунтов (глинистые грунты, нагрузка до 0,6 МПа) </t>
  </si>
  <si>
    <t>63§32</t>
  </si>
  <si>
    <t>63§33</t>
  </si>
  <si>
    <t>65§13</t>
  </si>
  <si>
    <t>65§14</t>
  </si>
  <si>
    <t>63§34</t>
  </si>
  <si>
    <t>63§35</t>
  </si>
  <si>
    <t>65§15</t>
  </si>
  <si>
    <t>65§16</t>
  </si>
  <si>
    <t>63§5</t>
  </si>
  <si>
    <t>65§3</t>
  </si>
  <si>
    <t>63§36</t>
  </si>
  <si>
    <t>65§17</t>
  </si>
  <si>
    <t>63§31</t>
  </si>
  <si>
    <t>65§12</t>
  </si>
  <si>
    <t>65§15(аналог)</t>
  </si>
  <si>
    <t>63§34(аналог)</t>
  </si>
  <si>
    <t>63§35(аналог)</t>
  </si>
  <si>
    <t>65§16(аналог)</t>
  </si>
  <si>
    <t>63§31(аналог)</t>
  </si>
  <si>
    <t>65§12(аналог)</t>
  </si>
  <si>
    <t>Предварительное промораживание мерзлых песчаных грунтов перед испытанием</t>
  </si>
  <si>
    <t>Предварительное промораживание мерзлых глинистых грунтов перед испытанием</t>
  </si>
  <si>
    <t>62§28</t>
  </si>
  <si>
    <t>Засоленость</t>
  </si>
  <si>
    <t>70§83+72§56</t>
  </si>
  <si>
    <t>100§21</t>
  </si>
  <si>
    <t>Содержание морозильной камеры для производства лабораторных испытаний грунтов (3 шт) - 1 месяц</t>
  </si>
  <si>
    <t>Морозостойкость</t>
  </si>
  <si>
    <t>Истираемость</t>
  </si>
  <si>
    <t>То же, с двумя ветвями нагрузки до 0,6 МПа</t>
  </si>
  <si>
    <t>Определение угла дилатансии (с интерпретацией результатов)</t>
  </si>
  <si>
    <t>Определение коэффициента бокового давления Ко в состоянии покоя методом трехосных сжатий. (с интерпретацией результатов)</t>
  </si>
  <si>
    <t>Определение OCR-коэффициент переуплотнения методом компрессионного сжатия. Степенной показатель Охде для зависимости жесткости от уровня напряжений (m), касательный модуль жесткости при первичном нагружении в одометре (Eoedref) (с интерпретацией результатов)</t>
  </si>
  <si>
    <t>Модуль жесткости при 50% прочности при стандартном дренированном испытании грунта в стабилометре, угол внутреннего трения (φ), сцепление (С) (с интерпретацией результатов)</t>
  </si>
  <si>
    <r>
      <t>Модуль жесткости при разгрузке/повторном нагружении (E</t>
    </r>
    <r>
      <rPr>
        <vertAlign val="subscript"/>
        <sz val="10"/>
        <rFont val="Arial"/>
        <family val="2"/>
        <charset val="204"/>
      </rPr>
      <t>ur</t>
    </r>
    <r>
      <rPr>
        <vertAlign val="superscript"/>
        <sz val="10"/>
        <rFont val="Arial"/>
        <family val="2"/>
        <charset val="204"/>
      </rPr>
      <t>ref</t>
    </r>
    <r>
      <rPr>
        <sz val="10"/>
        <rFont val="Arial"/>
        <family val="2"/>
        <charset val="1"/>
      </rPr>
      <t>), коэффициент Пуассона (ν) (с интерпретацией результатов)</t>
    </r>
  </si>
  <si>
    <t>Степенной показатель Охде для зависимости жесткости от уровня напряжений (m), касательный модуль жесткости при первичном нагружении в одометре (Eoedref) (с интерпретацией результатов)</t>
  </si>
  <si>
    <t>Определение коэффициента бокового давления Ко в состоянии покоя методом трехосных сжатий (с интерпретацией результатов)</t>
  </si>
  <si>
    <t>Модуль жесткости при разгрузке/повторном нагружении (Eurref), коэффициент Пуассона (ν) (с интерпретацией результатов)</t>
  </si>
  <si>
    <t>Полный комплекс определений физических свойств (зерновой состав, модуль крупности, насыпная плотность, содержание пылеватых и глинистых частиц, содержание глины в комках, природная влажность, коэффициент фильтрации)</t>
  </si>
  <si>
    <t>1 образец</t>
  </si>
  <si>
    <t>ГОСТ 8735-88</t>
  </si>
  <si>
    <t>Сокращенный комплекс определений физических
свойств песка (зерновой состав, модуль крупности, содержание глины в комках, содержание пылеватых и глинистых частиц)</t>
  </si>
  <si>
    <t>Определение зернового состава и модуля крупности</t>
  </si>
  <si>
    <t>ГОСТ 8735-88;
ГОСТ 32727-2014</t>
  </si>
  <si>
    <t>Определение насыпной плотности и пустотности</t>
  </si>
  <si>
    <t>ГОСТ 8735-88;
ГОСТ 32721-2014</t>
  </si>
  <si>
    <t>Определение влажности</t>
  </si>
  <si>
    <t>ГОСТ 8735-88;
ГОСТ 32768-2014</t>
  </si>
  <si>
    <t>Определение содержания пылевидных и глинистых частиц</t>
  </si>
  <si>
    <t>ГОСТ 8735-88;
ГОСТ 32725-2014</t>
  </si>
  <si>
    <t>Определение содержания глины в комках</t>
  </si>
  <si>
    <t>ГОСТ 8735-88;
ГОСТ 32726-2014</t>
  </si>
  <si>
    <t>Лабораторное определение коэффициента фильтрации</t>
  </si>
  <si>
    <t>ГОСТ 25584-2016</t>
  </si>
  <si>
    <t>Лабораторное определение максимальной плотности при оптимальной влажности</t>
  </si>
  <si>
    <t>ГОСТ 22733-2016</t>
  </si>
  <si>
    <t>Определение наличия органических примесей</t>
  </si>
  <si>
    <t>Определение истинной плотности</t>
  </si>
  <si>
    <t>ГОСТ 8735-88;
ГОСТ 32722-2014</t>
  </si>
  <si>
    <t>Определение содержания глинистых частиц методом набухания</t>
  </si>
  <si>
    <t>ГОСТ 8735-88;
ГОСТ 32708-2014</t>
  </si>
  <si>
    <t>Определение морозостойкости песка</t>
  </si>
  <si>
    <t>Определение содержания зерен пластинчатой (лещадной) и игловатой формы</t>
  </si>
  <si>
    <t>ГОСТ 8735-88;
ГОСТ 32717-2014</t>
  </si>
  <si>
    <t>1 фракция</t>
  </si>
  <si>
    <t>ГОСТ 8269.0-97;
ГОСТ 33029-2014</t>
  </si>
  <si>
    <t>Определение содержание зерен слабых и выветрелых пород</t>
  </si>
  <si>
    <t>ГОСТ 8269.0-97;
ГОСТ 33054-2014</t>
  </si>
  <si>
    <t>Определение содержание в ПГС пылеватых и глинистых частиц</t>
  </si>
  <si>
    <t>ГОСТ 8269.0-97;
ГОСТ 33055-2014</t>
  </si>
  <si>
    <t>Прочность щебня и гравия (определение марки
по дробимости)</t>
  </si>
  <si>
    <t>ГОСТ 8269.0-97;
ГОСТ 33030-2014</t>
  </si>
  <si>
    <t>ГОСТ 8269.0-97;
ГОСТ 33057-2014</t>
  </si>
  <si>
    <t>Определение морозостойкости щебня
(ускоренное)</t>
  </si>
  <si>
    <t>ГОСТ 8269.0-97</t>
  </si>
  <si>
    <t>Определение истираемости щебня и гравия в полочном барабане</t>
  </si>
  <si>
    <t>Истинная плотность зерен</t>
  </si>
  <si>
    <t>Средняя плотность зерен</t>
  </si>
  <si>
    <t>ГОСТ 8269.0-97;
ГОСТ 33057-2015</t>
  </si>
  <si>
    <t>Определение пористости и водопоглощения</t>
  </si>
  <si>
    <t>ГОСТ 8269.0-97;
ГОСТ 33026-2014</t>
  </si>
  <si>
    <t>Определение содержания дробленых зерен</t>
  </si>
  <si>
    <t>ГОСТ 8269.0-97;
ГОСТ 33051-2014</t>
  </si>
  <si>
    <t>Разделение пробы песчано-гравийной смеси весом 10 кг на песок и гравий</t>
  </si>
  <si>
    <t>Изготовление щебня с разделением на фракции вручную</t>
  </si>
  <si>
    <t>ГОСТ 8269.0-97;
ГОСТ 33046-2016</t>
  </si>
  <si>
    <t>Предел прочности исходной горной породы при сжатии</t>
  </si>
  <si>
    <t>Пористость методом гидростатического взвешивания</t>
  </si>
  <si>
    <t xml:space="preserve">Степень пучинистости </t>
  </si>
  <si>
    <t>5. Строительные материалы</t>
  </si>
  <si>
    <t>5.1. Строительные пески</t>
  </si>
  <si>
    <t>5.2. Гравий, щебень, ПГС</t>
  </si>
  <si>
    <t>Органические вещества методом прокаливания</t>
  </si>
  <si>
    <t>70§11</t>
  </si>
  <si>
    <t>68/7</t>
  </si>
  <si>
    <t>Полный комплекс определений физических свойств и механической прочности (предел прочности на одноосное сжатие) и деформационных характеристик пород средней прочности</t>
  </si>
  <si>
    <t>Полный комплекс определений физических свойств и механической прочности для прочных пород</t>
  </si>
  <si>
    <t>68/2</t>
  </si>
  <si>
    <t>Полный комплекс определений физических свойств и механической прочности (предел прочности на одноосное сжатие) и деформационных характеристик для прочных пород</t>
  </si>
  <si>
    <t>68/6</t>
  </si>
  <si>
    <t>РСН 51-84</t>
  </si>
  <si>
    <t>Определение вертикального давление морозного пучения</t>
  </si>
  <si>
    <t>76§30 х 5+ 76§43</t>
  </si>
  <si>
    <t>Определение прочности щебня в крупнообломочном грунте для оценки прочности крупнообломочных грунтов по методике ДальНИИС</t>
  </si>
  <si>
    <t xml:space="preserve">Модель слабого грунта с ползучестью (Soft Soil Creep (SSC)
</t>
  </si>
  <si>
    <t>Угол внутреннего трения (φ), сцепление (С) (с интерпретацией результатов)</t>
  </si>
  <si>
    <t>66/4 /3 х2</t>
  </si>
  <si>
    <t>Определение OCR-коэффициент переуплотнения методом компрессионного сжатия. λ* -модифицированный коэффициент сжимаемо-сти, κ* -модифицированный коэффициент упругого расширения  (с интерпретацией результатов)</t>
  </si>
  <si>
    <t>Динамический модуль сдвига</t>
  </si>
  <si>
    <t xml:space="preserve">66/4 </t>
  </si>
  <si>
    <t>Балласт</t>
  </si>
  <si>
    <t>Зерновой состав</t>
  </si>
  <si>
    <t xml:space="preserve">Определение истираемости </t>
  </si>
  <si>
    <t>1  образец</t>
  </si>
  <si>
    <t>ГОСТ 7392-2014</t>
  </si>
  <si>
    <r>
      <t>Модуль сдвига при  малых деформациях G</t>
    </r>
    <r>
      <rPr>
        <vertAlign val="subscript"/>
        <sz val="10"/>
        <color indexed="55"/>
        <rFont val="Arial"/>
        <family val="2"/>
        <charset val="204"/>
      </rPr>
      <t>0</t>
    </r>
    <r>
      <rPr>
        <vertAlign val="superscript"/>
        <sz val="10"/>
        <color indexed="55"/>
        <rFont val="Arial"/>
        <family val="2"/>
        <charset val="204"/>
      </rPr>
      <t xml:space="preserve">ref </t>
    </r>
    <r>
      <rPr>
        <sz val="10"/>
        <color indexed="55"/>
        <rFont val="Arial"/>
        <family val="2"/>
        <charset val="204"/>
      </rPr>
      <t xml:space="preserve">(резонансная колонка),  сдвиговые деформации γ0.7 </t>
    </r>
  </si>
  <si>
    <t>1.5. Определение характеристик прочности и деформируемости грунтов 
 методом трехосного сжатия</t>
  </si>
  <si>
    <t>1.6. Испытания грунтов в условиях динамического воздействия</t>
  </si>
  <si>
    <t xml:space="preserve">1.7. Получение исходных параметров для программы PLAXIS </t>
  </si>
  <si>
    <t>1.4. Исследования крупнообломочных  грунтов</t>
  </si>
  <si>
    <t>Испытание крупнообломочных  грунтов методом трехосных сжатий для определения характеристик  деформируемости: модуля деформации (Е)  и коэффициента Пуассона (ν), и характеристик прочности  угла внутреннего трения (φ) и удельного сцепления (С).</t>
  </si>
  <si>
    <t>Определение параметров виброползучести грунтов методом циклических трехосных сжатий (песчаные грунты)</t>
  </si>
  <si>
    <t>цены указаны без НДС 20%</t>
  </si>
  <si>
    <t>Цена с повыш. коэфф., 1,2
 руб.</t>
  </si>
  <si>
    <t>Скальные грунты</t>
  </si>
  <si>
    <r>
      <t>Комплекс определений физических св-в и механической прочности скальных и полускальных пород и строительных материалов (правильной и неправильной формы)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с выдачей паспорта прочности</t>
    </r>
  </si>
  <si>
    <r>
      <t xml:space="preserve">Полный комплекс определений физических свойств и механической прочности для прочных пород </t>
    </r>
    <r>
      <rPr>
        <b/>
        <sz val="12"/>
        <rFont val="Arial"/>
        <family val="2"/>
        <charset val="204"/>
      </rPr>
      <t>с выдачей паспорта прочности</t>
    </r>
  </si>
  <si>
    <t>Полный комплекс определений физических свойств и механической прочности для  пород средней прочности</t>
  </si>
  <si>
    <r>
      <t xml:space="preserve">Полный комплекс определений физических свойств и механической прочности (предел прочности на одноосное сжатие), определения характеристик прочности (φ,С) и деформируемости  пород средней прочности </t>
    </r>
    <r>
      <rPr>
        <b/>
        <sz val="10"/>
        <rFont val="Arial"/>
        <family val="2"/>
        <charset val="204"/>
      </rPr>
      <t>с выдачей паспорта прочности</t>
    </r>
  </si>
  <si>
    <r>
      <t xml:space="preserve">Полный комплекс определений физических свойств и механической прочности (предел прочности на одноосное сжатие), определения характеристик прочности (φ,С) и деформируемости  для прочных пород </t>
    </r>
    <r>
      <rPr>
        <b/>
        <sz val="10"/>
        <rFont val="Arial"/>
        <family val="2"/>
        <charset val="204"/>
      </rPr>
      <t>с выдачей паспорта прочности</t>
    </r>
  </si>
  <si>
    <t>Определение параметров модели Хоэка-Брауна</t>
  </si>
  <si>
    <t>Определения характеристик прочности (φ,С)  в приборе трехосного сжатия (камера Hoek) для пород средней прочности.</t>
  </si>
  <si>
    <t>Определения характеристик прочности (φ,С)  в приборе трехосного сжатия (камера Hoek) для прочных пород</t>
  </si>
  <si>
    <t>70/11</t>
  </si>
  <si>
    <t>Научный руководитель испытательной лаборатории МОСТДОРГЕОТРЕСТ</t>
  </si>
  <si>
    <t>к. г.-м. н., д. ф.-м. н., дейст.чл. РАЕН Озмидов Олег Ростиславович</t>
  </si>
  <si>
    <t>тел.: +7 (495) 656-68-59</t>
  </si>
  <si>
    <t>Просадочность грунтов с определением начальной просадочной влажности</t>
  </si>
  <si>
    <t>63/18 х 2,5</t>
  </si>
  <si>
    <t>Прочность на срез (сдвиг)</t>
  </si>
  <si>
    <t>Скорость распространения продольных и поперечных волн методом ультразвуковых исследований.</t>
  </si>
  <si>
    <t>Определения характеристик прочности (φ,С)  в приборе трехосного сжатия (камера Hoek) для пород средней прочности. Определение характеристик деформируемости (модуля деформации (Е)  и коэффициента Пуассона (ν)) методом трехосного сжатия. Определение физических свойств и предела прочности на одноосное сжатие.</t>
  </si>
  <si>
    <t>Определения характеристик прочности (φ,С)  в приборе трехосного сжатия (камера Hoek) для прочных пород. Определение характеристик деформируемости (модуля деформации (Е)  и коэффициента Пуассона (ν)) методом трехосного сжатия.  Определение физических свойств и предела прочности на одноосное сжатие.</t>
  </si>
  <si>
    <t>Определения характеристик прочности (φ,С)  в приборе трехосного сжатия (камера Hoek) для пород средней прочности. Определение характеристик деформируемости (модуля деформации (Е)  и коэффициента Пуассона (ν)) при помощи тензодатчиков. Определение физических свойств и предела прочности на одноосное сжатие.</t>
  </si>
  <si>
    <t>Определения характеристик прочности (φ,С)  в приборе трехосного сжатия (камера Hoek) для прочных пород. Определение характеристик деформируемости (модуля деформации (Е)  и коэффициента Пуассона (ν)) при помощи тензодатчиков. Определение физических свойств и предела прочности на одноосное сжатие.</t>
  </si>
  <si>
    <t>Определение характеристик деформируемости (модуля деформации (Е)  и коэффициента Пуассона (ν)) методом трехосного сжатия  для пород средней прочности</t>
  </si>
  <si>
    <t>Определение характеристик деформируемости (модуля деформации (Е)  и коэффициента Пуассона (ν)) методом трехосного сжатия для прочных пород</t>
  </si>
  <si>
    <t>Скорость распространения продольных и поперечных волн методом ультразвуковых исследований. Модуль деформации (динамическим методом, коэффициент Пуассона (динамическим методом)), модуль сдвига</t>
  </si>
  <si>
    <t>Прочность на срез (сдвиг) с получением (φ,С)</t>
  </si>
  <si>
    <t>Цена со
скидкой
55%,
 руб.</t>
  </si>
  <si>
    <t>Цена со
скидкой
55% - 15%,
 руб. или повышающими коэфф.</t>
  </si>
  <si>
    <t>Цена со
скидкой
75%,
 руб.</t>
  </si>
  <si>
    <t>μ* -модифицированный коэффициент ползучести  (с интерпретацией результатов). Наблюдение за консолидацией (8 точек)</t>
  </si>
  <si>
    <t>63/20+62/33*8</t>
  </si>
  <si>
    <t>Исследование ПГС</t>
  </si>
  <si>
    <t>Скидка на испытания  в приборе трехосного сжатия - 75%</t>
  </si>
  <si>
    <t>Зерновой состав щебня и гравия и модуль крупности</t>
  </si>
  <si>
    <t xml:space="preserve"> 1 образец</t>
  </si>
  <si>
    <t>Определение параметров динамического разжижения грунтов в условиях сейсмического воздействия методом циклических трехосных сжатий.</t>
  </si>
  <si>
    <t>Определение параметров динамического разжижения грунтов в условиях  волнового, ледового воздействия методом циклических трехосных сжатий.</t>
  </si>
  <si>
    <r>
      <t>Сжимаемость пластичномерзлых грунтов (</t>
    </r>
    <r>
      <rPr>
        <b/>
        <sz val="10"/>
        <rFont val="Arial"/>
        <family val="2"/>
        <charset val="204"/>
      </rPr>
      <t>глинистые грунты, нагрузка от 0,6 МПа до 2,5 МПа</t>
    </r>
    <r>
      <rPr>
        <sz val="10"/>
        <rFont val="Arial"/>
        <family val="2"/>
        <charset val="204"/>
      </rPr>
      <t xml:space="preserve">) </t>
    </r>
  </si>
  <si>
    <r>
      <t>Сжимаемость пластичномерзлых грунтов (</t>
    </r>
    <r>
      <rPr>
        <b/>
        <sz val="10"/>
        <rFont val="Arial"/>
        <family val="2"/>
        <charset val="204"/>
      </rPr>
      <t>песчаные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</si>
  <si>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Сжимаемость пластичномерзлых грунтов (</t>
    </r>
    <r>
      <rPr>
        <b/>
        <sz val="10"/>
        <rFont val="Arial"/>
        <family val="2"/>
        <charset val="204"/>
      </rPr>
      <t>песчаные грунты, нагрузка от 0,6 МПа до 2,5 МПа</t>
    </r>
    <r>
      <rPr>
        <sz val="10"/>
        <rFont val="Arial"/>
        <family val="2"/>
        <charset val="204"/>
      </rPr>
      <t xml:space="preserve">) </t>
    </r>
  </si>
  <si>
    <r>
      <t>Коэффициент оттаивания и сжимаемости грунтов при оттаивании (</t>
    </r>
    <r>
      <rPr>
        <b/>
        <sz val="10"/>
        <rFont val="Arial"/>
        <family val="2"/>
        <charset val="204"/>
      </rPr>
      <t>глинистые грунты, нагрузка до 0,6 МПа</t>
    </r>
    <r>
      <rPr>
        <sz val="10"/>
        <rFont val="Arial"/>
        <family val="2"/>
        <charset val="204"/>
      </rPr>
      <t>)</t>
    </r>
  </si>
  <si>
    <r>
      <t>Коэффициент оттаивания и сжимаемости грунтов при оттаивании (</t>
    </r>
    <r>
      <rPr>
        <b/>
        <sz val="10"/>
        <rFont val="Arial"/>
        <family val="2"/>
        <charset val="204"/>
      </rPr>
      <t>глинистые грунты, нагрузка от 0,6 МПа до 2,5 МПа</t>
    </r>
    <r>
      <rPr>
        <sz val="10"/>
        <rFont val="Arial"/>
        <family val="2"/>
        <charset val="204"/>
      </rPr>
      <t xml:space="preserve">) </t>
    </r>
  </si>
  <si>
    <r>
      <t>Коэффициент оттаивания и сжимаемости грунтов при оттаивании (</t>
    </r>
    <r>
      <rPr>
        <b/>
        <sz val="10"/>
        <rFont val="Arial"/>
        <family val="2"/>
        <charset val="204"/>
      </rPr>
      <t>песчаные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</si>
  <si>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Коэффициент оттаивания и сжимаемости грунтов при оттаивании (</t>
    </r>
    <r>
      <rPr>
        <b/>
        <sz val="10"/>
        <rFont val="Arial"/>
        <family val="2"/>
        <charset val="204"/>
      </rPr>
      <t>песчаные грунты, нагрузка от 0,6 МПа до 2,5 МПа</t>
    </r>
    <r>
      <rPr>
        <sz val="10"/>
        <rFont val="Arial"/>
        <family val="2"/>
        <charset val="204"/>
      </rPr>
      <t xml:space="preserve">) </t>
    </r>
  </si>
  <si>
    <r>
      <t>Коэффициент вязкости сильнольдистых грунтов  (</t>
    </r>
    <r>
      <rPr>
        <b/>
        <sz val="10"/>
        <rFont val="Arial"/>
        <family val="2"/>
        <charset val="204"/>
      </rPr>
      <t>глинистые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</si>
  <si>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Коэффициент вязкости сильнольдистых грунтов (</t>
    </r>
    <r>
      <rPr>
        <b/>
        <sz val="10"/>
        <rFont val="Arial"/>
        <family val="2"/>
        <charset val="204"/>
      </rPr>
      <t>глинистые грунты, нагрузка от 0,6 Мпа до 2,5 МПа</t>
    </r>
    <r>
      <rPr>
        <sz val="10"/>
        <rFont val="Arial"/>
        <family val="2"/>
        <charset val="204"/>
      </rPr>
      <t xml:space="preserve">) </t>
    </r>
  </si>
  <si>
    <r>
      <t>Коэффициент вязкости сильнольдистых грунтов  (</t>
    </r>
    <r>
      <rPr>
        <b/>
        <sz val="10"/>
        <rFont val="Arial"/>
        <family val="2"/>
        <charset val="204"/>
      </rPr>
      <t>песчаные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</si>
  <si>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Коэффициент вязкости сильнольдистых грунтов (</t>
    </r>
    <r>
      <rPr>
        <b/>
        <sz val="10"/>
        <rFont val="Arial"/>
        <family val="2"/>
        <charset val="204"/>
      </rPr>
      <t>песчаные грунты, нагрузка от 0,6 МПа до 2,5 МПа</t>
    </r>
    <r>
      <rPr>
        <sz val="10"/>
        <rFont val="Arial"/>
        <family val="2"/>
        <charset val="204"/>
      </rPr>
      <t xml:space="preserve">) </t>
    </r>
  </si>
  <si>
    <r>
      <t>Эквивалентное сцепление (</t>
    </r>
    <r>
      <rPr>
        <b/>
        <sz val="10"/>
        <rFont val="Arial"/>
        <family val="2"/>
        <charset val="204"/>
      </rPr>
      <t>в ускоренном режиме (шариковый штамп), глинистые грунты</t>
    </r>
    <r>
      <rPr>
        <sz val="10"/>
        <rFont val="Arial"/>
        <family val="2"/>
        <charset val="204"/>
      </rPr>
      <t xml:space="preserve">) </t>
    </r>
  </si>
  <si>
    <r>
      <t>Эквивалентное сцепление (</t>
    </r>
    <r>
      <rPr>
        <b/>
        <sz val="10"/>
        <rFont val="Arial"/>
        <family val="2"/>
        <charset val="204"/>
      </rPr>
      <t xml:space="preserve">в ускоренном режиме (шариковый штамп), песчаные грунты </t>
    </r>
    <r>
      <rPr>
        <sz val="10"/>
        <rFont val="Arial"/>
        <family val="2"/>
        <charset val="204"/>
      </rPr>
      <t>)</t>
    </r>
  </si>
  <si>
    <r>
      <t>Эквивалентное сцепление (</t>
    </r>
    <r>
      <rPr>
        <b/>
        <sz val="10"/>
        <rFont val="Arial"/>
        <family val="2"/>
        <charset val="204"/>
      </rPr>
      <t>предельно-длительное значение) (глинистые грунты</t>
    </r>
    <r>
      <rPr>
        <sz val="10"/>
        <rFont val="Arial"/>
        <family val="2"/>
        <charset val="204"/>
      </rPr>
      <t xml:space="preserve">) </t>
    </r>
  </si>
  <si>
    <r>
      <t>Эквивалентное сцепление (</t>
    </r>
    <r>
      <rPr>
        <b/>
        <sz val="10"/>
        <rFont val="Arial"/>
        <family val="2"/>
        <charset val="204"/>
      </rPr>
      <t>предельно-длительное значение) (песчаные грунты</t>
    </r>
    <r>
      <rPr>
        <sz val="10"/>
        <rFont val="Arial"/>
        <family val="2"/>
        <charset val="204"/>
      </rPr>
      <t>)</t>
    </r>
  </si>
  <si>
    <r>
      <t>Сопротивление мерзлого грунта сдвигу по поверхности смерзания фундамента (</t>
    </r>
    <r>
      <rPr>
        <b/>
        <sz val="10"/>
        <rFont val="Arial"/>
        <family val="2"/>
        <charset val="204"/>
      </rPr>
      <t>глинистые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</si>
  <si>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Сопротивление мерзлого грунта сдвигу по поверхности смерзания фундамента (</t>
    </r>
    <r>
      <rPr>
        <b/>
        <sz val="10"/>
        <rFont val="Arial"/>
        <family val="2"/>
        <charset val="204"/>
      </rPr>
      <t>глинистые грунты, нагрузка от 0,6 МПа до 2,5 МПа</t>
    </r>
    <r>
      <rPr>
        <sz val="10"/>
        <rFont val="Arial"/>
        <family val="2"/>
        <charset val="204"/>
      </rPr>
      <t>)</t>
    </r>
  </si>
  <si>
    <r>
      <t>Сопротивление мерзлого грунта сдвигу по поверхности смерзания фундамента (</t>
    </r>
    <r>
      <rPr>
        <b/>
        <sz val="10"/>
        <rFont val="Arial"/>
        <family val="2"/>
        <charset val="204"/>
      </rPr>
      <t>песчаные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</si>
  <si>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 xml:space="preserve">Сопротивление мерзлого грунта сдвигу по поверхности смерзания фундамента </t>
    </r>
    <r>
      <rPr>
        <b/>
        <sz val="10"/>
        <rFont val="Arial"/>
        <family val="2"/>
        <charset val="204"/>
      </rPr>
      <t>(песчаные грунты, нагрузка от 0,6  МПа до 2,5МПа</t>
    </r>
    <r>
      <rPr>
        <sz val="10"/>
        <rFont val="Arial"/>
        <family val="2"/>
        <charset val="204"/>
      </rPr>
      <t xml:space="preserve">) </t>
    </r>
  </si>
  <si>
    <r>
      <t>Сопротивление мерзлых грунтов и льдов нормальному давлению (</t>
    </r>
    <r>
      <rPr>
        <b/>
        <sz val="10"/>
        <rFont val="Arial"/>
        <family val="2"/>
        <charset val="204"/>
      </rPr>
      <t>глинистые грунты</t>
    </r>
    <r>
      <rPr>
        <sz val="10"/>
        <rFont val="Arial"/>
        <family val="2"/>
        <charset val="204"/>
      </rPr>
      <t>)</t>
    </r>
  </si>
  <si>
    <r>
      <t>Сопротивление мерзлых грунтов и льдов нормальному давлению (</t>
    </r>
    <r>
      <rPr>
        <b/>
        <sz val="10"/>
        <rFont val="Arial"/>
        <family val="2"/>
        <charset val="204"/>
      </rPr>
      <t>песчаные грунты</t>
    </r>
    <r>
      <rPr>
        <sz val="10"/>
        <rFont val="Arial"/>
        <family val="2"/>
        <charset val="204"/>
      </rPr>
      <t xml:space="preserve">) </t>
    </r>
  </si>
  <si>
    <r>
      <t>Сопротивление мерзлых грунтов, и льдов сдвигающим усилиям (</t>
    </r>
    <r>
      <rPr>
        <b/>
        <sz val="10"/>
        <rFont val="Arial"/>
        <family val="2"/>
        <charset val="204"/>
      </rPr>
      <t>глинистые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</si>
  <si>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Сопротивление мерзлых грунтов, и льдов сдвигающим усилиям (</t>
    </r>
    <r>
      <rPr>
        <b/>
        <sz val="10"/>
        <rFont val="Arial"/>
        <family val="2"/>
        <charset val="204"/>
      </rPr>
      <t>глинистые грунты, нагрузка от 0,6 МПа до 2,5 МПа</t>
    </r>
    <r>
      <rPr>
        <sz val="10"/>
        <rFont val="Arial"/>
        <family val="2"/>
        <charset val="204"/>
      </rPr>
      <t xml:space="preserve">) </t>
    </r>
  </si>
  <si>
    <r>
      <t>Сопротивление мерзлых грунтов, и льдов сдвигающим усилиям (</t>
    </r>
    <r>
      <rPr>
        <b/>
        <sz val="10"/>
        <rFont val="Arial"/>
        <family val="2"/>
        <charset val="204"/>
      </rPr>
      <t>песчаные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</si>
  <si>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Сопротивление мерзлых грунтов, и льдов сдвигающим усилиям (</t>
    </r>
    <r>
      <rPr>
        <b/>
        <sz val="10"/>
        <rFont val="Arial"/>
        <family val="2"/>
        <charset val="204"/>
      </rPr>
      <t>песчаные грунты, нагрузка от 0,6  МПа до 2,5МПа</t>
    </r>
    <r>
      <rPr>
        <sz val="10"/>
        <rFont val="Arial"/>
        <family val="2"/>
        <charset val="204"/>
      </rPr>
      <t>) без определения физических свойств</t>
    </r>
  </si>
  <si>
    <r>
      <t>Определение сопротивления сдвигу оттаивающих грунтов (</t>
    </r>
    <r>
      <rPr>
        <b/>
        <sz val="10"/>
        <rFont val="Arial"/>
        <family val="2"/>
        <charset val="204"/>
      </rPr>
      <t>глинистые грунты, нагрузка до 0,6 МПа</t>
    </r>
    <r>
      <rPr>
        <sz val="10"/>
        <rFont val="Arial"/>
        <family val="2"/>
        <charset val="204"/>
      </rPr>
      <t xml:space="preserve">) </t>
    </r>
  </si>
  <si>
    <r>
      <t>Определение сопротивления сдвигу оттаивающих грунтов (</t>
    </r>
    <r>
      <rPr>
        <b/>
        <sz val="10"/>
        <rFont val="Arial"/>
        <family val="2"/>
        <charset val="204"/>
      </rPr>
      <t>глинистые грунты, нагрузка от 0,6 МПа до 2,5 МПа</t>
    </r>
    <r>
      <rPr>
        <sz val="10"/>
        <rFont val="Arial"/>
        <family val="2"/>
        <charset val="204"/>
      </rPr>
      <t>)</t>
    </r>
  </si>
  <si>
    <r>
      <t>Определение сопротивления сдвигу оттаивающих грунтов (</t>
    </r>
    <r>
      <rPr>
        <b/>
        <sz val="10"/>
        <rFont val="Arial"/>
        <family val="2"/>
        <charset val="204"/>
      </rPr>
      <t>песчаные грунты, нагрузка до 0,6 МПа</t>
    </r>
    <r>
      <rPr>
        <sz val="10"/>
        <rFont val="Arial"/>
        <family val="2"/>
        <charset val="204"/>
      </rPr>
      <t>)</t>
    </r>
  </si>
  <si>
    <r>
      <t>Определение сопротивления сдвигу оттаивающих грунтов (</t>
    </r>
    <r>
      <rPr>
        <b/>
        <sz val="10"/>
        <rFont val="Arial"/>
        <family val="2"/>
        <charset val="204"/>
      </rPr>
      <t>песчаные грунты, нагрузка от 0,6  МПа до 2,5МПа</t>
    </r>
    <r>
      <rPr>
        <sz val="10"/>
        <rFont val="Arial"/>
        <family val="2"/>
        <charset val="204"/>
      </rPr>
      <t xml:space="preserve">) </t>
    </r>
  </si>
  <si>
    <t>63§7(аналог) х2</t>
  </si>
  <si>
    <t xml:space="preserve">Степень пучинистости грунтов </t>
  </si>
  <si>
    <t>тел.: +7 (495) 656-69-10</t>
  </si>
  <si>
    <t>ГОСТ 8735-88;
ГОСТ 32720-2014</t>
  </si>
  <si>
    <t>ГОСТ 28622-2012</t>
  </si>
  <si>
    <t>ГОСТ 8269.0-97
ГОСТ 33046-2014</t>
  </si>
  <si>
    <t>1.8. Петрографический состав и определение названия грунта (в комплексе работ)</t>
  </si>
  <si>
    <r>
      <rPr>
        <b/>
        <sz val="10"/>
        <rFont val="Franklin Gothic Book"/>
        <charset val="204"/>
      </rPr>
      <t>1. Фотографии образцов после проведения испытаний</t>
    </r>
    <r>
      <rPr>
        <b/>
        <sz val="10"/>
        <color rgb="FFFF0000"/>
        <rFont val="Franklin Gothic Book"/>
        <charset val="204"/>
      </rPr>
      <t xml:space="preserve"> - дополнительно оплата 10% от соответствующего пункта СБЦ.</t>
    </r>
  </si>
  <si>
    <t>Hardening Soil (HS)</t>
  </si>
  <si>
    <t>Hardening Soil Small (HSS)</t>
  </si>
  <si>
    <t>Определение параметров виброползучести грунтов методом циклических трехосных сжатий ( глинистые грунты)</t>
  </si>
  <si>
    <t>Цена со
скидкой
45%,
 руб.</t>
  </si>
  <si>
    <t>Цена со
скидкой
55%, 70%,
 руб.</t>
  </si>
  <si>
    <t>Модуль жесткости при 50% прочности при стандартном дренированном испытании грунта в стабилометре, угол внутреннего трения (φ), сцепление (С) (с верификацией результатов)</t>
  </si>
  <si>
    <t>Модуль жесткости при 50% прочности при стандартном дренированном испытании грунта в стабилометре (в т. ч. процедура верификации), угол внутреннего трения (φ), сцепление (С) (с верификацией результатов)</t>
  </si>
  <si>
    <t>Модуль жесткости при разгрузке/повторном нагружении (Eurref), коэффициент Пуассона (ν)  (с верификацией результатов)</t>
  </si>
  <si>
    <t>Параметры грунта, необходимые для расчета первичной и вторичной консолидаций глинистых грунтов</t>
  </si>
  <si>
    <t>Коэффициент поперечной деформации v, угол внутреннего трения ϕ, удельное сцепление с</t>
  </si>
  <si>
    <t>Прочность недренированному сдвигу Сu</t>
  </si>
  <si>
    <t>Цена со
скидкой
55%, 75%
 руб.</t>
  </si>
  <si>
    <t>Модуль деформации Е для первичной ветви нагружения и ветви вторичного (повторного) нагружения Ее (для тех же диапазонов напряжений, что и первичное). Определение OCR-коэффициент переуплотнения</t>
  </si>
  <si>
    <t>Степень набухания при нарушенной структуре  в приборе ПНГ</t>
  </si>
  <si>
    <t>62/11</t>
  </si>
  <si>
    <t>62/13+ 62/16</t>
  </si>
  <si>
    <t>Определение набухания под заданной нагрузкой ( 1 кольцо)</t>
  </si>
  <si>
    <t>Давление набухания компенсационным методом при ненарушенной структуре с наблюдением за деформацией (1 кольцо)</t>
  </si>
  <si>
    <t>Давление набухания компенсационным методом при нарушенной структуре с наблюдением за деформацией (1 кольцо)</t>
  </si>
  <si>
    <t>70§83 + 72§56</t>
  </si>
  <si>
    <r>
      <t>Комплекс определений физико - механических свойств грунта для высотных зданий (</t>
    </r>
    <r>
      <rPr>
        <b/>
        <sz val="14"/>
        <color rgb="FFFF0000"/>
        <rFont val="Calibri"/>
        <family val="2"/>
        <charset val="204"/>
      </rPr>
      <t>&gt;</t>
    </r>
    <r>
      <rPr>
        <b/>
        <sz val="14"/>
        <color rgb="FFFF0000"/>
        <rFont val="Century Gothic"/>
        <family val="2"/>
        <charset val="204"/>
      </rPr>
      <t>75 м) СП  267.1325800.2016 (п. 8.1.2.10)</t>
    </r>
  </si>
  <si>
    <t>Степень разложения торфа</t>
  </si>
  <si>
    <t>Зольность торфа</t>
  </si>
  <si>
    <t>69§6</t>
  </si>
  <si>
    <t>69§2</t>
  </si>
  <si>
    <t>Полный комплекс физико-механических свойств грунта нарушенной структуры с  заданной влажностью и плотностью сухого   грунта, с определением сопротивления  грунта срезу (консолидированный срез) и компрессионными испытаниями с нагрузкой до 0,6 МПа. Без гранулометрического анализа ситовым методом и методом ареометра, с предварительным уплотнением грунтов перед срезом.</t>
  </si>
  <si>
    <t>62§27+63/28 - 64§12</t>
  </si>
  <si>
    <t>Полный комплекс физико-механических свойств грунта нарушенной структуры с  заданной влажностью и плотностью сухого   грунта, с определением сопротивления  грунта срезу (консолидированный срез) и компрессионными испытаниями с нагрузкой до 0,6 МПа. Предварительное уплотнение грунтов перед срезом. Гранулометрический анализ ситовым методом и методом ареометра.</t>
  </si>
  <si>
    <t xml:space="preserve">62§27+63§28 + 64§11 </t>
  </si>
  <si>
    <t>Коэффициент демпфирования</t>
  </si>
  <si>
    <t>Стоимость с учетом индекса изменения сметной стоимости 
(66,38), руб.</t>
  </si>
  <si>
    <t>2. Составление отчета - 10% от стоимости лабораторных испытаний.</t>
  </si>
  <si>
    <t>3. Бесплатная доставка образцов в лабораторию по г. Москва, если сумма заказа превышает 50 000.00 руб.</t>
  </si>
  <si>
    <t>01.04.2024 г.</t>
  </si>
  <si>
    <t>Цена: 21 000 руб.</t>
  </si>
  <si>
    <t xml:space="preserve">Определение петрографического состава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</si>
</sst>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>
    <font>
      <sz val="10"/>
      <name val="Arial"/>
      <family val="2"/>
      <charset val="1"/>
    </font>
    <font>
      <sz val="18"/>
      <name val="Arial"/>
      <family val="2"/>
      <charset val="1"/>
    </font>
    <font>
      <sz val="11"/>
      <name val="Arial"/>
      <family val="2"/>
      <charset val="1"/>
    </font>
    <font>
      <sz val="20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sz val="10"/>
      <color indexed="45"/>
      <name val="Arial"/>
      <family val="2"/>
      <charset val="1"/>
    </font>
    <font>
      <b/>
      <sz val="18"/>
      <name val="Arial"/>
      <family val="2"/>
      <charset val="1"/>
    </font>
    <font>
      <i/>
      <sz val="10"/>
      <name val="Arial"/>
      <family val="2"/>
      <charset val="1"/>
    </font>
    <font>
      <sz val="16"/>
      <color indexed="18"/>
      <name val="Arial"/>
      <family val="2"/>
      <charset val="1"/>
    </font>
    <font>
      <sz val="14"/>
      <color indexed="18"/>
      <name val="Arial"/>
      <family val="2"/>
      <charset val="1"/>
    </font>
    <font>
      <sz val="14"/>
      <color indexed="55"/>
      <name val="Arial"/>
      <family val="2"/>
      <charset val="1"/>
    </font>
    <font>
      <sz val="10"/>
      <color indexed="55"/>
      <name val="Arial"/>
      <family val="2"/>
      <charset val="1"/>
    </font>
    <font>
      <b/>
      <sz val="11"/>
      <color indexed="55"/>
      <name val="Arial"/>
      <family val="2"/>
      <charset val="1"/>
    </font>
    <font>
      <b/>
      <sz val="10"/>
      <color indexed="55"/>
      <name val="Arial"/>
      <family val="2"/>
      <charset val="1"/>
    </font>
    <font>
      <i/>
      <sz val="12"/>
      <name val="Arial"/>
      <family val="2"/>
      <charset val="1"/>
    </font>
    <font>
      <sz val="11"/>
      <color indexed="55"/>
      <name val="Arial"/>
      <family val="2"/>
      <charset val="1"/>
    </font>
    <font>
      <sz val="12"/>
      <name val="Arial"/>
      <family val="2"/>
      <charset val="1"/>
    </font>
    <font>
      <sz val="10"/>
      <name val="Arial Cyr"/>
      <family val="2"/>
      <charset val="204"/>
    </font>
    <font>
      <sz val="10"/>
      <color indexed="55"/>
      <name val="Arial"/>
      <family val="2"/>
      <charset val="1"/>
    </font>
    <font>
      <i/>
      <sz val="11"/>
      <name val="Arial"/>
      <family val="2"/>
      <charset val="1"/>
    </font>
    <font>
      <i/>
      <sz val="10"/>
      <color indexed="55"/>
      <name val="Arial"/>
      <family val="2"/>
      <charset val="1"/>
    </font>
    <font>
      <i/>
      <sz val="12"/>
      <color indexed="55"/>
      <name val="Arial"/>
      <family val="2"/>
      <charset val="1"/>
    </font>
    <font>
      <sz val="10"/>
      <name val="Arial"/>
      <family val="2"/>
      <charset val="1"/>
    </font>
    <font>
      <b/>
      <i/>
      <sz val="10"/>
      <color indexed="45"/>
      <name val="Arial"/>
      <family val="2"/>
      <charset val="204"/>
    </font>
    <font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45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sz val="8"/>
      <name val="Arial"/>
      <family val="2"/>
      <charset val="204"/>
    </font>
    <font>
      <sz val="8"/>
      <name val="Franklin Gothic Book"/>
      <family val="2"/>
      <charset val="204"/>
    </font>
    <font>
      <i/>
      <sz val="14"/>
      <name val="Arial"/>
      <family val="2"/>
      <charset val="1"/>
    </font>
    <font>
      <vertAlign val="subscript"/>
      <sz val="10"/>
      <color indexed="55"/>
      <name val="Arial"/>
      <family val="2"/>
      <charset val="204"/>
    </font>
    <font>
      <vertAlign val="superscript"/>
      <sz val="10"/>
      <color indexed="55"/>
      <name val="Arial"/>
      <family val="2"/>
      <charset val="204"/>
    </font>
    <font>
      <b/>
      <sz val="12"/>
      <color rgb="FFFF0000"/>
      <name val="Franklin Gothic Book"/>
      <charset val="204"/>
    </font>
    <font>
      <b/>
      <sz val="20"/>
      <color rgb="FFFF0000"/>
      <name val="Franklin Gothic Book"/>
      <charset val="204"/>
    </font>
    <font>
      <b/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204"/>
    </font>
    <font>
      <b/>
      <sz val="18"/>
      <name val="Franklin Gothic Book"/>
      <charset val="204"/>
    </font>
    <font>
      <sz val="12"/>
      <name val="Calibri"/>
      <family val="2"/>
      <charset val="204"/>
    </font>
    <font>
      <b/>
      <sz val="24"/>
      <color rgb="FFFF0000"/>
      <name val="Franklin Gothic Book"/>
      <charset val="204"/>
    </font>
    <font>
      <sz val="9"/>
      <name val="Arial"/>
      <family val="2"/>
      <charset val="1"/>
    </font>
    <font>
      <b/>
      <i/>
      <sz val="10"/>
      <color rgb="FFFF0000"/>
      <name val="Arial"/>
      <family val="2"/>
      <charset val="204"/>
    </font>
    <font>
      <b/>
      <sz val="12"/>
      <color rgb="FFFF0000"/>
      <name val="Century Gothic"/>
      <family val="2"/>
      <charset val="204"/>
    </font>
    <font>
      <b/>
      <sz val="18"/>
      <name val="Franklin Gothic Book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Franklin Gothic Book"/>
      <charset val="204"/>
    </font>
    <font>
      <b/>
      <sz val="11"/>
      <color rgb="FFFF0000"/>
      <name val="Franklin Gothic Book"/>
      <charset val="204"/>
    </font>
    <font>
      <b/>
      <sz val="10"/>
      <name val="Franklin Gothic Book"/>
      <charset val="204"/>
    </font>
    <font>
      <b/>
      <sz val="14"/>
      <color rgb="FFFF0000"/>
      <name val="Arial"/>
      <family val="2"/>
      <charset val="1"/>
    </font>
    <font>
      <b/>
      <sz val="14"/>
      <color rgb="FFFF0000"/>
      <name val="Arial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34"/>
        <bgColor indexed="23"/>
      </patternFill>
    </fill>
    <fill>
      <patternFill patternType="solid">
        <fgColor indexed="54"/>
        <bgColor indexed="48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75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32" fillId="0" borderId="0"/>
  </cellStyleXfs>
  <cellXfs count="3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5" fillId="0" borderId="0" xfId="0" applyFont="1"/>
    <xf numFmtId="0" fontId="17" fillId="0" borderId="0" xfId="0" applyFont="1"/>
    <xf numFmtId="0" fontId="0" fillId="0" borderId="3" xfId="0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0" fontId="0" fillId="6" borderId="11" xfId="0" applyFill="1" applyBorder="1" applyAlignment="1">
      <alignment horizontal="center" vertical="center" wrapText="1"/>
    </xf>
    <xf numFmtId="164" fontId="0" fillId="6" borderId="11" xfId="0" applyNumberFormat="1" applyFill="1" applyBorder="1" applyAlignment="1">
      <alignment horizontal="center" vertical="center" wrapText="1"/>
    </xf>
    <xf numFmtId="2" fontId="0" fillId="6" borderId="11" xfId="0" applyNumberFormat="1" applyFill="1" applyBorder="1" applyAlignment="1">
      <alignment horizontal="center" vertical="center" wrapText="1"/>
    </xf>
    <xf numFmtId="0" fontId="33" fillId="0" borderId="11" xfId="2" applyFont="1" applyBorder="1" applyAlignment="1">
      <alignment wrapText="1"/>
    </xf>
    <xf numFmtId="0" fontId="34" fillId="0" borderId="11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center" wrapText="1"/>
    </xf>
    <xf numFmtId="0" fontId="35" fillId="0" borderId="11" xfId="2" applyFont="1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33" fillId="0" borderId="0" xfId="2" applyFont="1" applyAlignment="1">
      <alignment wrapText="1"/>
    </xf>
    <xf numFmtId="0" fontId="35" fillId="0" borderId="0" xfId="2" applyFont="1" applyAlignment="1">
      <alignment horizontal="center" wrapText="1"/>
    </xf>
    <xf numFmtId="164" fontId="33" fillId="0" borderId="0" xfId="2" applyNumberFormat="1" applyFont="1" applyAlignment="1">
      <alignment wrapText="1"/>
    </xf>
    <xf numFmtId="4" fontId="33" fillId="0" borderId="0" xfId="2" applyNumberFormat="1" applyFont="1" applyAlignment="1">
      <alignment wrapText="1"/>
    </xf>
    <xf numFmtId="0" fontId="39" fillId="0" borderId="19" xfId="2" applyFont="1" applyBorder="1" applyAlignment="1">
      <alignment horizontal="center" wrapText="1"/>
    </xf>
    <xf numFmtId="0" fontId="39" fillId="0" borderId="19" xfId="2" applyFont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4" fontId="42" fillId="0" borderId="24" xfId="0" applyNumberFormat="1" applyFont="1" applyBorder="1" applyAlignment="1">
      <alignment horizontal="center" vertical="center" wrapText="1"/>
    </xf>
    <xf numFmtId="4" fontId="42" fillId="0" borderId="9" xfId="0" applyNumberFormat="1" applyFont="1" applyBorder="1" applyAlignment="1">
      <alignment horizontal="center" vertical="center" wrapText="1"/>
    </xf>
    <xf numFmtId="0" fontId="35" fillId="0" borderId="26" xfId="2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35" fillId="0" borderId="28" xfId="2" applyFont="1" applyBorder="1" applyAlignment="1">
      <alignment horizontal="center" wrapText="1"/>
    </xf>
    <xf numFmtId="4" fontId="44" fillId="0" borderId="28" xfId="2" applyNumberFormat="1" applyFont="1" applyBorder="1" applyAlignment="1">
      <alignment horizontal="center" vertical="center" wrapText="1"/>
    </xf>
    <xf numFmtId="4" fontId="44" fillId="0" borderId="28" xfId="0" applyNumberFormat="1" applyFont="1" applyBorder="1" applyAlignment="1">
      <alignment horizontal="center" vertical="center"/>
    </xf>
    <xf numFmtId="0" fontId="0" fillId="6" borderId="33" xfId="0" applyFill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164" fontId="0" fillId="0" borderId="36" xfId="0" applyNumberFormat="1" applyBorder="1" applyAlignment="1">
      <alignment horizontal="center" vertical="center" wrapText="1"/>
    </xf>
    <xf numFmtId="0" fontId="25" fillId="0" borderId="36" xfId="0" applyFont="1" applyBorder="1" applyAlignment="1">
      <alignment wrapText="1"/>
    </xf>
    <xf numFmtId="0" fontId="46" fillId="0" borderId="36" xfId="0" applyFont="1" applyBorder="1" applyAlignment="1">
      <alignment horizontal="left" vertical="center"/>
    </xf>
    <xf numFmtId="2" fontId="0" fillId="0" borderId="36" xfId="0" applyNumberFormat="1" applyBorder="1" applyAlignment="1">
      <alignment horizontal="center" vertical="center" wrapText="1"/>
    </xf>
    <xf numFmtId="0" fontId="0" fillId="6" borderId="37" xfId="0" applyFill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25" fillId="0" borderId="38" xfId="0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25" fillId="0" borderId="40" xfId="0" applyFon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4" fontId="25" fillId="0" borderId="38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33" fillId="0" borderId="43" xfId="2" applyFont="1" applyBorder="1" applyAlignment="1">
      <alignment wrapText="1"/>
    </xf>
    <xf numFmtId="4" fontId="44" fillId="0" borderId="43" xfId="2" applyNumberFormat="1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164" fontId="0" fillId="0" borderId="46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0" fontId="0" fillId="6" borderId="50" xfId="0" applyFill="1" applyBorder="1" applyAlignment="1">
      <alignment horizontal="center" vertical="center" wrapText="1"/>
    </xf>
    <xf numFmtId="164" fontId="0" fillId="6" borderId="50" xfId="0" applyNumberForma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4" fontId="0" fillId="0" borderId="50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 vertical="center" wrapText="1"/>
    </xf>
    <xf numFmtId="0" fontId="12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  <xf numFmtId="4" fontId="0" fillId="6" borderId="50" xfId="0" applyNumberFormat="1" applyFill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4" fontId="0" fillId="0" borderId="57" xfId="0" applyNumberForma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4" fontId="0" fillId="0" borderId="58" xfId="0" applyNumberForma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vertical="center" wrapText="1"/>
    </xf>
    <xf numFmtId="0" fontId="0" fillId="7" borderId="46" xfId="0" applyFill="1" applyBorder="1" applyAlignment="1">
      <alignment horizontal="center" vertical="center" wrapText="1"/>
    </xf>
    <xf numFmtId="164" fontId="0" fillId="7" borderId="46" xfId="0" applyNumberFormat="1" applyFill="1" applyBorder="1" applyAlignment="1">
      <alignment horizontal="center" vertical="center" wrapText="1"/>
    </xf>
    <xf numFmtId="4" fontId="0" fillId="7" borderId="46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4" fontId="0" fillId="0" borderId="59" xfId="0" applyNumberForma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4" fontId="0" fillId="0" borderId="60" xfId="0" applyNumberFormat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164" fontId="0" fillId="0" borderId="61" xfId="0" applyNumberFormat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 wrapText="1"/>
    </xf>
    <xf numFmtId="4" fontId="0" fillId="0" borderId="0" xfId="0" applyNumberFormat="1"/>
    <xf numFmtId="0" fontId="33" fillId="0" borderId="62" xfId="2" applyFont="1" applyBorder="1" applyAlignment="1">
      <alignment wrapText="1"/>
    </xf>
    <xf numFmtId="4" fontId="44" fillId="0" borderId="62" xfId="2" applyNumberFormat="1" applyFont="1" applyBorder="1" applyAlignment="1">
      <alignment horizontal="center" vertical="center" wrapText="1"/>
    </xf>
    <xf numFmtId="0" fontId="0" fillId="0" borderId="62" xfId="0" applyBorder="1"/>
    <xf numFmtId="0" fontId="12" fillId="2" borderId="63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 wrapText="1"/>
    </xf>
    <xf numFmtId="4" fontId="0" fillId="0" borderId="63" xfId="0" applyNumberFormat="1" applyBorder="1" applyAlignment="1">
      <alignment horizontal="center" vertical="center" wrapText="1"/>
    </xf>
    <xf numFmtId="0" fontId="25" fillId="0" borderId="27" xfId="2" applyFont="1" applyBorder="1" applyAlignment="1">
      <alignment wrapText="1"/>
    </xf>
    <xf numFmtId="0" fontId="25" fillId="0" borderId="11" xfId="2" applyFont="1" applyBorder="1" applyAlignment="1">
      <alignment wrapText="1"/>
    </xf>
    <xf numFmtId="0" fontId="25" fillId="0" borderId="34" xfId="2" applyFont="1" applyBorder="1" applyAlignment="1">
      <alignment wrapText="1"/>
    </xf>
    <xf numFmtId="0" fontId="25" fillId="0" borderId="26" xfId="2" applyFont="1" applyBorder="1" applyAlignment="1">
      <alignment wrapText="1"/>
    </xf>
    <xf numFmtId="0" fontId="25" fillId="0" borderId="28" xfId="2" applyFont="1" applyBorder="1" applyAlignment="1">
      <alignment wrapText="1"/>
    </xf>
    <xf numFmtId="2" fontId="25" fillId="0" borderId="11" xfId="2" applyNumberFormat="1" applyFont="1" applyBorder="1" applyAlignment="1">
      <alignment wrapText="1"/>
    </xf>
    <xf numFmtId="4" fontId="25" fillId="0" borderId="11" xfId="2" applyNumberFormat="1" applyFont="1" applyBorder="1" applyAlignment="1">
      <alignment wrapText="1"/>
    </xf>
    <xf numFmtId="164" fontId="25" fillId="0" borderId="11" xfId="2" applyNumberFormat="1" applyFont="1" applyBorder="1" applyAlignment="1">
      <alignment wrapText="1"/>
    </xf>
    <xf numFmtId="0" fontId="25" fillId="0" borderId="11" xfId="2" applyFont="1" applyBorder="1"/>
    <xf numFmtId="0" fontId="25" fillId="0" borderId="34" xfId="2" applyFont="1" applyBorder="1"/>
    <xf numFmtId="164" fontId="25" fillId="0" borderId="26" xfId="2" applyNumberFormat="1" applyFont="1" applyBorder="1" applyAlignment="1">
      <alignment wrapText="1"/>
    </xf>
    <xf numFmtId="164" fontId="25" fillId="0" borderId="28" xfId="2" applyNumberFormat="1" applyFont="1" applyBorder="1" applyAlignment="1">
      <alignment wrapText="1"/>
    </xf>
    <xf numFmtId="0" fontId="12" fillId="0" borderId="64" xfId="0" applyFont="1" applyBorder="1" applyAlignment="1">
      <alignment vertical="center" wrapText="1"/>
    </xf>
    <xf numFmtId="0" fontId="25" fillId="0" borderId="48" xfId="0" applyFon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 wrapText="1"/>
    </xf>
    <xf numFmtId="0" fontId="28" fillId="0" borderId="66" xfId="0" applyFont="1" applyBorder="1" applyAlignment="1">
      <alignment horizontal="left" wrapText="1"/>
    </xf>
    <xf numFmtId="0" fontId="12" fillId="0" borderId="66" xfId="0" applyFont="1" applyBorder="1" applyAlignment="1">
      <alignment vertical="center" wrapText="1"/>
    </xf>
    <xf numFmtId="0" fontId="12" fillId="2" borderId="66" xfId="0" applyFont="1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wrapText="1"/>
    </xf>
    <xf numFmtId="0" fontId="14" fillId="0" borderId="66" xfId="0" applyFont="1" applyBorder="1" applyAlignment="1">
      <alignment horizontal="center" vertical="top" wrapText="1"/>
    </xf>
    <xf numFmtId="0" fontId="28" fillId="0" borderId="66" xfId="0" applyFont="1" applyBorder="1" applyAlignment="1">
      <alignment horizontal="center" vertical="top" wrapText="1"/>
    </xf>
    <xf numFmtId="4" fontId="0" fillId="0" borderId="66" xfId="0" applyNumberForma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left" vertical="center" wrapText="1"/>
    </xf>
    <xf numFmtId="0" fontId="0" fillId="0" borderId="67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164" fontId="0" fillId="0" borderId="67" xfId="0" applyNumberFormat="1" applyBorder="1" applyAlignment="1">
      <alignment horizontal="center" vertical="center" wrapText="1"/>
    </xf>
    <xf numFmtId="4" fontId="25" fillId="0" borderId="67" xfId="0" applyNumberFormat="1" applyFont="1" applyBorder="1" applyAlignment="1">
      <alignment horizontal="center" vertical="center" wrapText="1"/>
    </xf>
    <xf numFmtId="4" fontId="25" fillId="0" borderId="67" xfId="0" applyNumberFormat="1" applyFont="1" applyBorder="1" applyAlignment="1">
      <alignment horizontal="left" vertical="center" wrapText="1"/>
    </xf>
    <xf numFmtId="4" fontId="25" fillId="0" borderId="67" xfId="0" applyNumberFormat="1" applyFont="1" applyBorder="1" applyAlignment="1">
      <alignment horizontal="right" vertical="center" wrapText="1"/>
    </xf>
    <xf numFmtId="0" fontId="0" fillId="0" borderId="67" xfId="0" applyBorder="1" applyAlignment="1">
      <alignment wrapText="1"/>
    </xf>
    <xf numFmtId="4" fontId="25" fillId="0" borderId="0" xfId="0" applyNumberFormat="1" applyFont="1" applyBorder="1" applyAlignment="1">
      <alignment horizontal="left" vertical="center" wrapText="1"/>
    </xf>
    <xf numFmtId="4" fontId="47" fillId="0" borderId="0" xfId="0" applyNumberFormat="1" applyFont="1" applyBorder="1" applyAlignment="1">
      <alignment horizontal="left" vertical="center" wrapText="1"/>
    </xf>
    <xf numFmtId="4" fontId="47" fillId="0" borderId="67" xfId="0" applyNumberFormat="1" applyFont="1" applyBorder="1" applyAlignment="1">
      <alignment horizontal="right" vertical="center" wrapText="1"/>
    </xf>
    <xf numFmtId="4" fontId="29" fillId="0" borderId="54" xfId="0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70" xfId="0" applyBorder="1" applyAlignment="1">
      <alignment horizontal="center" vertical="center" wrapText="1"/>
    </xf>
    <xf numFmtId="164" fontId="0" fillId="0" borderId="70" xfId="0" applyNumberFormat="1" applyBorder="1" applyAlignment="1">
      <alignment horizontal="center" vertical="center" wrapText="1"/>
    </xf>
    <xf numFmtId="4" fontId="0" fillId="0" borderId="70" xfId="0" applyNumberFormat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2" fillId="0" borderId="0" xfId="0" applyFont="1"/>
    <xf numFmtId="0" fontId="0" fillId="0" borderId="0" xfId="0"/>
    <xf numFmtId="0" fontId="0" fillId="0" borderId="0" xfId="0"/>
    <xf numFmtId="0" fontId="0" fillId="6" borderId="73" xfId="0" applyFill="1" applyBorder="1" applyAlignment="1">
      <alignment horizontal="center" vertical="center" wrapText="1"/>
    </xf>
    <xf numFmtId="164" fontId="0" fillId="6" borderId="73" xfId="0" applyNumberFormat="1" applyFill="1" applyBorder="1" applyAlignment="1">
      <alignment horizontal="center" vertical="center" wrapText="1"/>
    </xf>
    <xf numFmtId="4" fontId="0" fillId="6" borderId="73" xfId="0" applyNumberFormat="1" applyFill="1" applyBorder="1" applyAlignment="1">
      <alignment horizontal="center"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horizontal="center" vertical="center" wrapText="1"/>
    </xf>
    <xf numFmtId="164" fontId="0" fillId="0" borderId="73" xfId="0" applyNumberFormat="1" applyFill="1" applyBorder="1" applyAlignment="1">
      <alignment horizontal="center" vertical="center" wrapText="1"/>
    </xf>
    <xf numFmtId="4" fontId="0" fillId="0" borderId="73" xfId="0" applyNumberFormat="1" applyFill="1" applyBorder="1" applyAlignment="1">
      <alignment horizontal="center" vertical="center" wrapText="1"/>
    </xf>
    <xf numFmtId="0" fontId="0" fillId="6" borderId="73" xfId="0" applyFill="1" applyBorder="1" applyAlignment="1">
      <alignment vertical="center" wrapText="1"/>
    </xf>
    <xf numFmtId="0" fontId="14" fillId="0" borderId="32" xfId="0" applyFont="1" applyBorder="1" applyAlignment="1">
      <alignment horizontal="center" wrapText="1"/>
    </xf>
    <xf numFmtId="0" fontId="14" fillId="0" borderId="32" xfId="0" applyFont="1" applyBorder="1" applyAlignment="1">
      <alignment horizontal="center" vertical="top" wrapText="1"/>
    </xf>
    <xf numFmtId="0" fontId="0" fillId="0" borderId="74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164" fontId="0" fillId="0" borderId="74" xfId="0" applyNumberFormat="1" applyBorder="1" applyAlignment="1">
      <alignment horizontal="center" vertical="center" wrapText="1"/>
    </xf>
    <xf numFmtId="4" fontId="0" fillId="0" borderId="74" xfId="0" applyNumberFormat="1" applyBorder="1" applyAlignment="1">
      <alignment horizontal="center" vertical="center" wrapText="1"/>
    </xf>
    <xf numFmtId="0" fontId="57" fillId="7" borderId="68" xfId="0" applyFont="1" applyFill="1" applyBorder="1" applyAlignment="1">
      <alignment horizontal="center" vertical="center" wrapText="1"/>
    </xf>
    <xf numFmtId="0" fontId="57" fillId="7" borderId="69" xfId="0" applyFont="1" applyFill="1" applyBorder="1" applyAlignment="1">
      <alignment horizontal="center" vertical="center" wrapText="1"/>
    </xf>
    <xf numFmtId="0" fontId="55" fillId="7" borderId="64" xfId="0" applyFont="1" applyFill="1" applyBorder="1" applyAlignment="1">
      <alignment horizontal="center" wrapText="1"/>
    </xf>
    <xf numFmtId="0" fontId="55" fillId="7" borderId="48" xfId="0" applyFont="1" applyFill="1" applyBorder="1" applyAlignment="1">
      <alignment horizontal="center" wrapText="1"/>
    </xf>
    <xf numFmtId="0" fontId="55" fillId="7" borderId="65" xfId="0" applyFont="1" applyFill="1" applyBorder="1" applyAlignment="1">
      <alignment horizontal="center" wrapText="1"/>
    </xf>
    <xf numFmtId="0" fontId="56" fillId="7" borderId="48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wrapText="1"/>
    </xf>
    <xf numFmtId="0" fontId="41" fillId="7" borderId="13" xfId="0" applyFont="1" applyFill="1" applyBorder="1" applyAlignment="1">
      <alignment horizontal="center" wrapText="1"/>
    </xf>
    <xf numFmtId="0" fontId="41" fillId="7" borderId="14" xfId="0" applyFont="1" applyFill="1" applyBorder="1" applyAlignment="1">
      <alignment horizontal="center" wrapText="1"/>
    </xf>
    <xf numFmtId="0" fontId="42" fillId="7" borderId="12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/>
    </xf>
    <xf numFmtId="0" fontId="48" fillId="7" borderId="14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" fontId="36" fillId="0" borderId="67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19" fillId="0" borderId="20" xfId="0" applyFont="1" applyBorder="1" applyAlignment="1">
      <alignment horizontal="center" vertical="center" wrapText="1"/>
    </xf>
    <xf numFmtId="0" fontId="44" fillId="0" borderId="64" xfId="2" applyFont="1" applyBorder="1" applyAlignment="1">
      <alignment horizontal="center" vertical="center" wrapText="1"/>
    </xf>
    <xf numFmtId="0" fontId="44" fillId="0" borderId="65" xfId="2" applyFont="1" applyBorder="1" applyAlignment="1">
      <alignment horizontal="center" vertical="center" wrapText="1"/>
    </xf>
    <xf numFmtId="0" fontId="49" fillId="9" borderId="47" xfId="2" applyFont="1" applyFill="1" applyBorder="1" applyAlignment="1">
      <alignment horizontal="center" wrapText="1"/>
    </xf>
    <xf numFmtId="0" fontId="49" fillId="9" borderId="48" xfId="2" applyFont="1" applyFill="1" applyBorder="1" applyAlignment="1">
      <alignment horizontal="center" wrapText="1"/>
    </xf>
    <xf numFmtId="0" fontId="49" fillId="9" borderId="49" xfId="2" applyFont="1" applyFill="1" applyBorder="1" applyAlignment="1">
      <alignment horizontal="center" wrapText="1"/>
    </xf>
    <xf numFmtId="0" fontId="52" fillId="0" borderId="21" xfId="2" applyFont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0" fillId="0" borderId="0" xfId="0"/>
    <xf numFmtId="0" fontId="53" fillId="0" borderId="21" xfId="2" applyFont="1" applyBorder="1" applyAlignment="1">
      <alignment horizontal="left" wrapText="1"/>
    </xf>
    <xf numFmtId="0" fontId="39" fillId="0" borderId="2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43" fillId="8" borderId="29" xfId="2" applyFont="1" applyFill="1" applyBorder="1" applyAlignment="1">
      <alignment horizontal="center" wrapText="1"/>
    </xf>
    <xf numFmtId="0" fontId="43" fillId="8" borderId="30" xfId="2" applyFont="1" applyFill="1" applyBorder="1" applyAlignment="1">
      <alignment horizontal="center" wrapText="1"/>
    </xf>
    <xf numFmtId="0" fontId="43" fillId="8" borderId="31" xfId="2" applyFont="1" applyFill="1" applyBorder="1" applyAlignment="1">
      <alignment horizontal="center" wrapText="1"/>
    </xf>
    <xf numFmtId="0" fontId="43" fillId="8" borderId="28" xfId="2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0" fillId="0" borderId="19" xfId="2" applyFont="1" applyBorder="1" applyAlignment="1">
      <alignment horizontal="center" wrapText="1"/>
    </xf>
    <xf numFmtId="0" fontId="44" fillId="0" borderId="44" xfId="2" applyFont="1" applyBorder="1" applyAlignment="1">
      <alignment horizontal="center" vertical="center" wrapText="1"/>
    </xf>
    <xf numFmtId="0" fontId="44" fillId="0" borderId="45" xfId="2" applyFont="1" applyBorder="1" applyAlignment="1">
      <alignment horizontal="center" vertical="center" wrapText="1"/>
    </xf>
    <xf numFmtId="164" fontId="33" fillId="0" borderId="44" xfId="2" applyNumberFormat="1" applyFont="1" applyBorder="1" applyAlignment="1">
      <alignment horizontal="center" wrapText="1"/>
    </xf>
    <xf numFmtId="164" fontId="33" fillId="0" borderId="45" xfId="2" applyNumberFormat="1" applyFont="1" applyBorder="1" applyAlignment="1">
      <alignment horizontal="center" wrapText="1"/>
    </xf>
    <xf numFmtId="0" fontId="45" fillId="7" borderId="28" xfId="2" applyFont="1" applyFill="1" applyBorder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EFEFEF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E5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C458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00FF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showGridLines="0" tabSelected="1" view="pageBreakPreview" topLeftCell="A199" workbookViewId="0">
      <selection activeCell="Q203" sqref="Q203"/>
    </sheetView>
  </sheetViews>
  <sheetFormatPr defaultRowHeight="12.75"/>
  <cols>
    <col min="1" max="1" width="5.7109375" customWidth="1"/>
    <col min="2" max="2" width="58.7109375" customWidth="1"/>
    <col min="3" max="3" width="14.28515625" customWidth="1"/>
    <col min="4" max="4" width="13.42578125" customWidth="1"/>
    <col min="5" max="5" width="17.28515625"/>
    <col min="6" max="6" width="13.7109375" customWidth="1"/>
    <col min="7" max="7" width="5.42578125" customWidth="1"/>
  </cols>
  <sheetData>
    <row r="1" spans="1:7">
      <c r="E1" s="304"/>
      <c r="F1" s="304"/>
    </row>
    <row r="2" spans="1:7" ht="25.5">
      <c r="A2" s="1"/>
      <c r="B2" s="261" t="s">
        <v>0</v>
      </c>
      <c r="C2" s="261"/>
      <c r="D2" s="261"/>
      <c r="E2" s="261"/>
      <c r="F2" s="261"/>
      <c r="G2" s="2"/>
    </row>
    <row r="3" spans="1:7" ht="18.75" customHeight="1">
      <c r="A3" s="3"/>
      <c r="B3" s="262" t="s">
        <v>1</v>
      </c>
      <c r="C3" s="262"/>
      <c r="D3" s="262"/>
      <c r="E3" s="262"/>
      <c r="F3" s="262"/>
      <c r="G3" s="2"/>
    </row>
    <row r="4" spans="1:7" ht="15.75" customHeight="1">
      <c r="A4" s="4"/>
      <c r="B4" s="263" t="s">
        <v>455</v>
      </c>
      <c r="C4" s="263"/>
      <c r="D4" s="263"/>
      <c r="E4" s="263"/>
      <c r="F4" s="263"/>
      <c r="G4" s="2"/>
    </row>
    <row r="5" spans="1:7" ht="15.75" customHeight="1">
      <c r="A5" s="5"/>
      <c r="B5" s="264" t="s">
        <v>347</v>
      </c>
      <c r="C5" s="264"/>
      <c r="D5" s="264"/>
      <c r="E5" s="264"/>
      <c r="F5" s="264"/>
      <c r="G5" s="2"/>
    </row>
    <row r="6" spans="1:7" ht="18.75" customHeight="1">
      <c r="A6" s="6"/>
      <c r="B6" s="266" t="s">
        <v>168</v>
      </c>
      <c r="C6" s="266"/>
      <c r="D6" s="266"/>
      <c r="E6" s="266"/>
      <c r="F6" s="266"/>
      <c r="G6" s="2"/>
    </row>
    <row r="7" spans="1:7" ht="11.25" customHeight="1">
      <c r="A7" s="6"/>
      <c r="B7" s="6"/>
      <c r="C7" s="6"/>
      <c r="D7" s="6"/>
      <c r="E7" s="6"/>
      <c r="F7" s="6"/>
      <c r="G7" s="2"/>
    </row>
    <row r="8" spans="1:7" ht="36" customHeight="1">
      <c r="A8" s="1"/>
      <c r="B8" s="267" t="s">
        <v>2</v>
      </c>
      <c r="C8" s="267"/>
      <c r="D8" s="267"/>
      <c r="E8" s="267"/>
      <c r="F8" s="267"/>
      <c r="G8" s="2"/>
    </row>
    <row r="9" spans="1:7" ht="30" customHeight="1">
      <c r="A9" s="7"/>
      <c r="B9" s="268" t="s">
        <v>3</v>
      </c>
      <c r="C9" s="268"/>
      <c r="D9" s="268"/>
      <c r="E9" s="268"/>
      <c r="F9" s="268"/>
      <c r="G9" s="2"/>
    </row>
    <row r="10" spans="1:7" ht="69" customHeight="1">
      <c r="A10" s="8"/>
      <c r="B10" s="169" t="s">
        <v>4</v>
      </c>
      <c r="C10" s="170" t="s">
        <v>5</v>
      </c>
      <c r="D10" s="170" t="s">
        <v>6</v>
      </c>
      <c r="E10" s="170" t="s">
        <v>452</v>
      </c>
      <c r="F10" s="170" t="s">
        <v>374</v>
      </c>
      <c r="G10" s="11"/>
    </row>
    <row r="11" spans="1:7" ht="16.5" customHeight="1">
      <c r="A11" s="12"/>
      <c r="B11" s="171">
        <v>1</v>
      </c>
      <c r="C11" s="172">
        <v>2</v>
      </c>
      <c r="D11" s="172">
        <v>3</v>
      </c>
      <c r="E11" s="172">
        <v>4</v>
      </c>
      <c r="F11" s="172">
        <v>5</v>
      </c>
      <c r="G11" s="14"/>
    </row>
    <row r="12" spans="1:7" ht="14.25">
      <c r="A12" s="15"/>
      <c r="B12" s="173" t="s">
        <v>7</v>
      </c>
      <c r="C12" s="174" t="s">
        <v>8</v>
      </c>
      <c r="D12" s="175">
        <v>5.7</v>
      </c>
      <c r="E12" s="176">
        <f>D12*66.38</f>
        <v>378.36599999999999</v>
      </c>
      <c r="F12" s="176">
        <f>E12*0.45</f>
        <v>170.2647</v>
      </c>
      <c r="G12" s="14"/>
    </row>
    <row r="13" spans="1:7" ht="14.25">
      <c r="A13" s="15"/>
      <c r="B13" s="173" t="s">
        <v>9</v>
      </c>
      <c r="C13" s="174" t="s">
        <v>10</v>
      </c>
      <c r="D13" s="175">
        <v>4</v>
      </c>
      <c r="E13" s="176">
        <f t="shared" ref="E13:E52" si="0">D13*66.38</f>
        <v>265.52</v>
      </c>
      <c r="F13" s="176">
        <f t="shared" ref="F13:F52" si="1">E13*0.45</f>
        <v>119.48399999999999</v>
      </c>
      <c r="G13" s="14"/>
    </row>
    <row r="14" spans="1:7" ht="14.25">
      <c r="A14" s="15"/>
      <c r="B14" s="173" t="s">
        <v>11</v>
      </c>
      <c r="C14" s="174" t="s">
        <v>12</v>
      </c>
      <c r="D14" s="175">
        <v>9.6999999999999993</v>
      </c>
      <c r="E14" s="176">
        <f t="shared" si="0"/>
        <v>643.88599999999985</v>
      </c>
      <c r="F14" s="176">
        <f t="shared" si="1"/>
        <v>289.74869999999993</v>
      </c>
      <c r="G14" s="14"/>
    </row>
    <row r="15" spans="1:7" ht="14.25">
      <c r="A15" s="15"/>
      <c r="B15" s="173" t="s">
        <v>13</v>
      </c>
      <c r="C15" s="174" t="s">
        <v>14</v>
      </c>
      <c r="D15" s="175">
        <v>7.2</v>
      </c>
      <c r="E15" s="176">
        <f t="shared" si="0"/>
        <v>477.93599999999998</v>
      </c>
      <c r="F15" s="176">
        <f t="shared" si="1"/>
        <v>215.0712</v>
      </c>
      <c r="G15" s="14"/>
    </row>
    <row r="16" spans="1:7" ht="14.25">
      <c r="A16" s="15"/>
      <c r="B16" s="173" t="s">
        <v>15</v>
      </c>
      <c r="C16" s="174" t="s">
        <v>16</v>
      </c>
      <c r="D16" s="175">
        <v>18.2</v>
      </c>
      <c r="E16" s="176">
        <f t="shared" si="0"/>
        <v>1208.1159999999998</v>
      </c>
      <c r="F16" s="176">
        <f t="shared" si="1"/>
        <v>543.65219999999988</v>
      </c>
      <c r="G16" s="14"/>
    </row>
    <row r="17" spans="1:7" ht="14.25">
      <c r="A17" s="15"/>
      <c r="B17" s="173" t="s">
        <v>17</v>
      </c>
      <c r="C17" s="174" t="s">
        <v>18</v>
      </c>
      <c r="D17" s="175">
        <v>20.2</v>
      </c>
      <c r="E17" s="176">
        <f t="shared" si="0"/>
        <v>1340.8759999999997</v>
      </c>
      <c r="F17" s="176">
        <f t="shared" si="1"/>
        <v>603.39419999999996</v>
      </c>
      <c r="G17" s="14"/>
    </row>
    <row r="18" spans="1:7" ht="25.5">
      <c r="A18" s="15"/>
      <c r="B18" s="173" t="s">
        <v>19</v>
      </c>
      <c r="C18" s="174" t="s">
        <v>20</v>
      </c>
      <c r="D18" s="175">
        <v>19.600000000000001</v>
      </c>
      <c r="E18" s="176">
        <f t="shared" si="0"/>
        <v>1301.048</v>
      </c>
      <c r="F18" s="176">
        <f t="shared" si="1"/>
        <v>585.47159999999997</v>
      </c>
      <c r="G18" s="14"/>
    </row>
    <row r="19" spans="1:7" ht="25.5">
      <c r="A19" s="15"/>
      <c r="B19" s="173" t="s">
        <v>21</v>
      </c>
      <c r="C19" s="174" t="s">
        <v>22</v>
      </c>
      <c r="D19" s="175">
        <v>13.7</v>
      </c>
      <c r="E19" s="176">
        <f t="shared" si="0"/>
        <v>909.40599999999984</v>
      </c>
      <c r="F19" s="176">
        <f t="shared" si="1"/>
        <v>409.23269999999991</v>
      </c>
      <c r="G19" s="14"/>
    </row>
    <row r="20" spans="1:7" ht="14.25">
      <c r="A20" s="15"/>
      <c r="B20" s="173" t="s">
        <v>23</v>
      </c>
      <c r="C20" s="174" t="s">
        <v>24</v>
      </c>
      <c r="D20" s="175">
        <v>7.1</v>
      </c>
      <c r="E20" s="176">
        <f t="shared" si="0"/>
        <v>471.29799999999994</v>
      </c>
      <c r="F20" s="176">
        <f t="shared" si="1"/>
        <v>212.08409999999998</v>
      </c>
      <c r="G20" s="14"/>
    </row>
    <row r="21" spans="1:7" ht="14.25">
      <c r="A21" s="15"/>
      <c r="B21" s="173" t="s">
        <v>25</v>
      </c>
      <c r="C21" s="174" t="s">
        <v>26</v>
      </c>
      <c r="D21" s="175">
        <v>5</v>
      </c>
      <c r="E21" s="176">
        <f t="shared" si="0"/>
        <v>331.9</v>
      </c>
      <c r="F21" s="176">
        <f t="shared" si="1"/>
        <v>149.35499999999999</v>
      </c>
      <c r="G21" s="14"/>
    </row>
    <row r="22" spans="1:7" ht="38.25">
      <c r="A22" s="15"/>
      <c r="B22" s="173" t="s">
        <v>27</v>
      </c>
      <c r="C22" s="174" t="s">
        <v>28</v>
      </c>
      <c r="D22" s="175">
        <v>47.1</v>
      </c>
      <c r="E22" s="176">
        <f t="shared" si="0"/>
        <v>3126.498</v>
      </c>
      <c r="F22" s="176">
        <f t="shared" si="1"/>
        <v>1406.9241</v>
      </c>
      <c r="G22" s="14"/>
    </row>
    <row r="23" spans="1:7" ht="25.5">
      <c r="A23" s="15"/>
      <c r="B23" s="173" t="s">
        <v>29</v>
      </c>
      <c r="C23" s="174" t="s">
        <v>30</v>
      </c>
      <c r="D23" s="175">
        <v>68.099999999999994</v>
      </c>
      <c r="E23" s="176">
        <f t="shared" si="0"/>
        <v>4520.4779999999992</v>
      </c>
      <c r="F23" s="176">
        <f t="shared" si="1"/>
        <v>2034.2150999999997</v>
      </c>
      <c r="G23" s="14"/>
    </row>
    <row r="24" spans="1:7" ht="14.25">
      <c r="A24" s="15"/>
      <c r="B24" s="173" t="s">
        <v>31</v>
      </c>
      <c r="C24" s="174" t="s">
        <v>32</v>
      </c>
      <c r="D24" s="175">
        <v>16.3</v>
      </c>
      <c r="E24" s="176">
        <f t="shared" si="0"/>
        <v>1081.9939999999999</v>
      </c>
      <c r="F24" s="176">
        <f t="shared" si="1"/>
        <v>486.89729999999997</v>
      </c>
      <c r="G24" s="14"/>
    </row>
    <row r="25" spans="1:7" s="220" customFormat="1" ht="14.25">
      <c r="A25" s="15"/>
      <c r="B25" s="173" t="s">
        <v>435</v>
      </c>
      <c r="C25" s="222" t="s">
        <v>436</v>
      </c>
      <c r="D25" s="223">
        <v>18.2</v>
      </c>
      <c r="E25" s="176">
        <f t="shared" si="0"/>
        <v>1208.1159999999998</v>
      </c>
      <c r="F25" s="224">
        <f t="shared" si="1"/>
        <v>543.65219999999988</v>
      </c>
      <c r="G25" s="14"/>
    </row>
    <row r="26" spans="1:7" ht="14.25">
      <c r="A26" s="15"/>
      <c r="B26" s="173" t="s">
        <v>33</v>
      </c>
      <c r="C26" s="174" t="s">
        <v>34</v>
      </c>
      <c r="D26" s="175">
        <v>13.5</v>
      </c>
      <c r="E26" s="176">
        <f t="shared" si="0"/>
        <v>896.12999999999988</v>
      </c>
      <c r="F26" s="176">
        <f t="shared" si="1"/>
        <v>403.25849999999997</v>
      </c>
      <c r="G26" s="14"/>
    </row>
    <row r="27" spans="1:7" ht="38.25">
      <c r="A27" s="15"/>
      <c r="B27" s="173" t="s">
        <v>35</v>
      </c>
      <c r="C27" s="174" t="s">
        <v>36</v>
      </c>
      <c r="D27" s="175">
        <v>135</v>
      </c>
      <c r="E27" s="176">
        <f t="shared" si="0"/>
        <v>8961.2999999999993</v>
      </c>
      <c r="F27" s="176">
        <f t="shared" si="1"/>
        <v>4032.5849999999996</v>
      </c>
      <c r="G27" s="14"/>
    </row>
    <row r="28" spans="1:7" ht="14.25">
      <c r="A28" s="15"/>
      <c r="B28" s="173" t="s">
        <v>37</v>
      </c>
      <c r="C28" s="174" t="s">
        <v>38</v>
      </c>
      <c r="D28" s="175">
        <v>225.5</v>
      </c>
      <c r="E28" s="176">
        <f t="shared" si="0"/>
        <v>14968.689999999999</v>
      </c>
      <c r="F28" s="176">
        <f t="shared" si="1"/>
        <v>6735.9105</v>
      </c>
      <c r="G28" s="14"/>
    </row>
    <row r="29" spans="1:7" ht="38.25">
      <c r="A29" s="15"/>
      <c r="B29" s="173" t="s">
        <v>39</v>
      </c>
      <c r="C29" s="174" t="s">
        <v>40</v>
      </c>
      <c r="D29" s="175">
        <v>114.4</v>
      </c>
      <c r="E29" s="176">
        <f t="shared" si="0"/>
        <v>7593.8720000000003</v>
      </c>
      <c r="F29" s="176">
        <f t="shared" si="1"/>
        <v>3417.2424000000001</v>
      </c>
      <c r="G29" s="14"/>
    </row>
    <row r="30" spans="1:7" ht="51">
      <c r="A30" s="15"/>
      <c r="B30" s="173" t="s">
        <v>41</v>
      </c>
      <c r="C30" s="174" t="s">
        <v>42</v>
      </c>
      <c r="D30" s="175">
        <v>154.80000000000001</v>
      </c>
      <c r="E30" s="176">
        <f t="shared" si="0"/>
        <v>10275.624</v>
      </c>
      <c r="F30" s="176">
        <f t="shared" si="1"/>
        <v>4624.0308000000005</v>
      </c>
      <c r="G30" s="14"/>
    </row>
    <row r="31" spans="1:7" ht="14.25">
      <c r="A31" s="15"/>
      <c r="B31" s="173" t="s">
        <v>37</v>
      </c>
      <c r="C31" s="174" t="s">
        <v>43</v>
      </c>
      <c r="D31" s="175">
        <v>264.7</v>
      </c>
      <c r="E31" s="176">
        <f t="shared" si="0"/>
        <v>17570.785999999996</v>
      </c>
      <c r="F31" s="176">
        <f t="shared" si="1"/>
        <v>7906.8536999999988</v>
      </c>
      <c r="G31" s="14"/>
    </row>
    <row r="32" spans="1:7" ht="51">
      <c r="A32" s="15"/>
      <c r="B32" s="173" t="s">
        <v>44</v>
      </c>
      <c r="C32" s="174" t="s">
        <v>45</v>
      </c>
      <c r="D32" s="175">
        <v>134.4</v>
      </c>
      <c r="E32" s="176">
        <f t="shared" si="0"/>
        <v>8921.4719999999998</v>
      </c>
      <c r="F32" s="176">
        <f t="shared" si="1"/>
        <v>4014.6624000000002</v>
      </c>
      <c r="G32" s="14"/>
    </row>
    <row r="33" spans="1:7" ht="51">
      <c r="A33" s="15"/>
      <c r="B33" s="173" t="s">
        <v>46</v>
      </c>
      <c r="C33" s="174" t="s">
        <v>47</v>
      </c>
      <c r="D33" s="175">
        <v>101.9</v>
      </c>
      <c r="E33" s="176">
        <f t="shared" si="0"/>
        <v>6764.1220000000003</v>
      </c>
      <c r="F33" s="176">
        <f t="shared" si="1"/>
        <v>3043.8549000000003</v>
      </c>
      <c r="G33" s="14"/>
    </row>
    <row r="34" spans="1:7" ht="14.25">
      <c r="A34" s="15"/>
      <c r="B34" s="173" t="s">
        <v>254</v>
      </c>
      <c r="C34" s="174" t="s">
        <v>48</v>
      </c>
      <c r="D34" s="175">
        <v>147.5</v>
      </c>
      <c r="E34" s="176">
        <f t="shared" si="0"/>
        <v>9791.0499999999993</v>
      </c>
      <c r="F34" s="176">
        <f t="shared" si="1"/>
        <v>4405.9724999999999</v>
      </c>
      <c r="G34" s="14"/>
    </row>
    <row r="35" spans="1:7" ht="25.5">
      <c r="A35" s="15"/>
      <c r="B35" s="173" t="s">
        <v>362</v>
      </c>
      <c r="C35" s="174" t="s">
        <v>363</v>
      </c>
      <c r="D35" s="175">
        <v>368.75</v>
      </c>
      <c r="E35" s="176">
        <f t="shared" si="0"/>
        <v>24477.625</v>
      </c>
      <c r="F35" s="176">
        <f t="shared" si="1"/>
        <v>11014.93125</v>
      </c>
      <c r="G35" s="14"/>
    </row>
    <row r="36" spans="1:7" ht="38.25">
      <c r="A36" s="15"/>
      <c r="B36" s="173" t="s">
        <v>49</v>
      </c>
      <c r="C36" s="174" t="s">
        <v>50</v>
      </c>
      <c r="D36" s="175">
        <v>182.5</v>
      </c>
      <c r="E36" s="176">
        <f t="shared" si="0"/>
        <v>12114.349999999999</v>
      </c>
      <c r="F36" s="176">
        <f t="shared" si="1"/>
        <v>5451.4574999999995</v>
      </c>
      <c r="G36" s="14"/>
    </row>
    <row r="37" spans="1:7" ht="51">
      <c r="A37" s="15"/>
      <c r="B37" s="173" t="s">
        <v>51</v>
      </c>
      <c r="C37" s="174" t="s">
        <v>52</v>
      </c>
      <c r="D37" s="175">
        <v>129.6</v>
      </c>
      <c r="E37" s="176">
        <f t="shared" si="0"/>
        <v>8602.8479999999981</v>
      </c>
      <c r="F37" s="176">
        <f t="shared" si="1"/>
        <v>3871.2815999999993</v>
      </c>
      <c r="G37" s="14"/>
    </row>
    <row r="38" spans="1:7" ht="38.25">
      <c r="A38" s="15"/>
      <c r="B38" s="173" t="s">
        <v>53</v>
      </c>
      <c r="C38" s="174" t="s">
        <v>54</v>
      </c>
      <c r="D38" s="175">
        <v>201.5</v>
      </c>
      <c r="E38" s="176">
        <f t="shared" si="0"/>
        <v>13375.57</v>
      </c>
      <c r="F38" s="176">
        <f t="shared" si="1"/>
        <v>6019.0065000000004</v>
      </c>
      <c r="G38" s="14"/>
    </row>
    <row r="39" spans="1:7" ht="38.25">
      <c r="A39" s="15"/>
      <c r="B39" s="173" t="s">
        <v>55</v>
      </c>
      <c r="C39" s="174" t="s">
        <v>56</v>
      </c>
      <c r="D39" s="175">
        <v>225</v>
      </c>
      <c r="E39" s="176">
        <f t="shared" si="0"/>
        <v>14935.499999999998</v>
      </c>
      <c r="F39" s="176">
        <f t="shared" si="1"/>
        <v>6720.9749999999995</v>
      </c>
      <c r="G39" s="14"/>
    </row>
    <row r="40" spans="1:7" ht="51">
      <c r="A40" s="15"/>
      <c r="B40" s="173" t="s">
        <v>57</v>
      </c>
      <c r="C40" s="174" t="s">
        <v>58</v>
      </c>
      <c r="D40" s="175">
        <v>193</v>
      </c>
      <c r="E40" s="176">
        <f t="shared" si="0"/>
        <v>12811.339999999998</v>
      </c>
      <c r="F40" s="176">
        <f t="shared" si="1"/>
        <v>5765.1029999999992</v>
      </c>
      <c r="G40" s="14"/>
    </row>
    <row r="41" spans="1:7" ht="14.25">
      <c r="A41" s="15"/>
      <c r="B41" s="173" t="s">
        <v>59</v>
      </c>
      <c r="C41" s="174" t="s">
        <v>60</v>
      </c>
      <c r="D41" s="175">
        <v>314.60000000000002</v>
      </c>
      <c r="E41" s="176">
        <f t="shared" si="0"/>
        <v>20883.148000000001</v>
      </c>
      <c r="F41" s="176">
        <f t="shared" si="1"/>
        <v>9397.4166000000005</v>
      </c>
      <c r="G41" s="14"/>
    </row>
    <row r="42" spans="1:7" ht="51">
      <c r="A42" s="15"/>
      <c r="B42" s="173" t="s">
        <v>61</v>
      </c>
      <c r="C42" s="174" t="s">
        <v>62</v>
      </c>
      <c r="D42" s="175">
        <v>178.1</v>
      </c>
      <c r="E42" s="176">
        <f t="shared" si="0"/>
        <v>11822.277999999998</v>
      </c>
      <c r="F42" s="176">
        <f t="shared" si="1"/>
        <v>5320.0250999999998</v>
      </c>
      <c r="G42" s="14"/>
    </row>
    <row r="43" spans="1:7" ht="63.75">
      <c r="A43" s="15"/>
      <c r="B43" s="173" t="s">
        <v>63</v>
      </c>
      <c r="C43" s="174" t="s">
        <v>64</v>
      </c>
      <c r="D43" s="175">
        <v>220.2</v>
      </c>
      <c r="E43" s="176">
        <f t="shared" si="0"/>
        <v>14616.875999999998</v>
      </c>
      <c r="F43" s="176">
        <f t="shared" si="1"/>
        <v>6577.5941999999995</v>
      </c>
      <c r="G43" s="14"/>
    </row>
    <row r="44" spans="1:7" ht="14.25">
      <c r="A44" s="15"/>
      <c r="B44" s="173" t="s">
        <v>37</v>
      </c>
      <c r="C44" s="174" t="s">
        <v>65</v>
      </c>
      <c r="D44" s="175">
        <v>353.6</v>
      </c>
      <c r="E44" s="176">
        <f t="shared" si="0"/>
        <v>23471.968000000001</v>
      </c>
      <c r="F44" s="176">
        <f t="shared" si="1"/>
        <v>10562.385600000001</v>
      </c>
      <c r="G44" s="14"/>
    </row>
    <row r="45" spans="1:7" ht="38.25">
      <c r="A45" s="15"/>
      <c r="B45" s="173" t="s">
        <v>66</v>
      </c>
      <c r="C45" s="174" t="s">
        <v>67</v>
      </c>
      <c r="D45" s="175">
        <v>199.8</v>
      </c>
      <c r="E45" s="176">
        <f t="shared" si="0"/>
        <v>13262.724</v>
      </c>
      <c r="F45" s="176">
        <f t="shared" si="1"/>
        <v>5968.2258000000002</v>
      </c>
      <c r="G45" s="14"/>
    </row>
    <row r="46" spans="1:7" ht="14.25">
      <c r="A46" s="15"/>
      <c r="B46" s="173" t="s">
        <v>68</v>
      </c>
      <c r="C46" s="174" t="s">
        <v>47</v>
      </c>
      <c r="D46" s="175">
        <v>101.9</v>
      </c>
      <c r="E46" s="176">
        <f t="shared" si="0"/>
        <v>6764.1220000000003</v>
      </c>
      <c r="F46" s="176">
        <f t="shared" si="1"/>
        <v>3043.8549000000003</v>
      </c>
      <c r="G46" s="14"/>
    </row>
    <row r="47" spans="1:7" ht="25.5">
      <c r="A47" s="15"/>
      <c r="B47" s="173" t="s">
        <v>69</v>
      </c>
      <c r="C47" s="174" t="s">
        <v>70</v>
      </c>
      <c r="D47" s="175">
        <v>8.6999999999999993</v>
      </c>
      <c r="E47" s="176">
        <f t="shared" si="0"/>
        <v>577.50599999999986</v>
      </c>
      <c r="F47" s="176">
        <f t="shared" si="1"/>
        <v>259.87769999999995</v>
      </c>
      <c r="G47" s="14"/>
    </row>
    <row r="48" spans="1:7" ht="14.25">
      <c r="A48" s="15"/>
      <c r="B48" s="173" t="s">
        <v>71</v>
      </c>
      <c r="C48" s="174" t="s">
        <v>72</v>
      </c>
      <c r="D48" s="175">
        <v>14.4</v>
      </c>
      <c r="E48" s="176">
        <f t="shared" si="0"/>
        <v>955.87199999999996</v>
      </c>
      <c r="F48" s="176">
        <f t="shared" si="1"/>
        <v>430.14240000000001</v>
      </c>
      <c r="G48" s="14"/>
    </row>
    <row r="49" spans="1:7" ht="38.25">
      <c r="A49" s="15"/>
      <c r="B49" s="173" t="s">
        <v>439</v>
      </c>
      <c r="C49" s="174" t="s">
        <v>73</v>
      </c>
      <c r="D49" s="175">
        <v>26.9</v>
      </c>
      <c r="E49" s="176">
        <f t="shared" si="0"/>
        <v>1785.6219999999998</v>
      </c>
      <c r="F49" s="176">
        <f t="shared" si="1"/>
        <v>803.5299</v>
      </c>
      <c r="G49" s="14"/>
    </row>
    <row r="50" spans="1:7" s="220" customFormat="1" ht="38.25">
      <c r="A50" s="15"/>
      <c r="B50" s="173" t="s">
        <v>440</v>
      </c>
      <c r="C50" s="174" t="s">
        <v>437</v>
      </c>
      <c r="D50" s="223">
        <v>37.5</v>
      </c>
      <c r="E50" s="176">
        <f t="shared" si="0"/>
        <v>2489.25</v>
      </c>
      <c r="F50" s="224">
        <f t="shared" si="1"/>
        <v>1120.1625000000001</v>
      </c>
      <c r="G50" s="14"/>
    </row>
    <row r="51" spans="1:7" s="221" customFormat="1" ht="14.25">
      <c r="A51" s="15"/>
      <c r="B51" s="225" t="s">
        <v>438</v>
      </c>
      <c r="C51" s="174" t="s">
        <v>73</v>
      </c>
      <c r="D51" s="175">
        <v>26.9</v>
      </c>
      <c r="E51" s="176">
        <f t="shared" si="0"/>
        <v>1785.6219999999998</v>
      </c>
      <c r="F51" s="224">
        <f t="shared" si="1"/>
        <v>803.5299</v>
      </c>
      <c r="G51" s="14"/>
    </row>
    <row r="52" spans="1:7" ht="14.25">
      <c r="A52" s="15"/>
      <c r="B52" s="173" t="s">
        <v>317</v>
      </c>
      <c r="C52" s="174" t="s">
        <v>318</v>
      </c>
      <c r="D52" s="175">
        <v>8.6</v>
      </c>
      <c r="E52" s="176">
        <f t="shared" si="0"/>
        <v>570.86799999999994</v>
      </c>
      <c r="F52" s="224">
        <f t="shared" si="1"/>
        <v>256.89060000000001</v>
      </c>
      <c r="G52" s="14"/>
    </row>
    <row r="53" spans="1:7" ht="89.25">
      <c r="A53" s="15"/>
      <c r="B53" s="103" t="s">
        <v>170</v>
      </c>
      <c r="C53" s="133" t="s">
        <v>186</v>
      </c>
      <c r="D53" s="134">
        <v>200.3</v>
      </c>
      <c r="E53" s="143">
        <f>D53*66.38</f>
        <v>13295.914000000001</v>
      </c>
      <c r="F53" s="143">
        <f>E53*0.45</f>
        <v>5983.1613000000007</v>
      </c>
      <c r="G53" s="14"/>
    </row>
    <row r="54" spans="1:7" ht="63.75">
      <c r="A54" s="15"/>
      <c r="B54" s="67" t="s">
        <v>171</v>
      </c>
      <c r="C54" s="133" t="s">
        <v>187</v>
      </c>
      <c r="D54" s="134">
        <v>221.1</v>
      </c>
      <c r="E54" s="143">
        <f t="shared" ref="E54:E62" si="2">D54*66.38</f>
        <v>14676.617999999999</v>
      </c>
      <c r="F54" s="143">
        <f t="shared" ref="F54:F64" si="3">E54*0.45</f>
        <v>6604.4780999999994</v>
      </c>
      <c r="G54" s="14"/>
    </row>
    <row r="55" spans="1:7" s="228" customFormat="1" ht="89.25">
      <c r="A55" s="15"/>
      <c r="B55" s="236" t="s">
        <v>447</v>
      </c>
      <c r="C55" s="229" t="s">
        <v>448</v>
      </c>
      <c r="D55" s="230">
        <v>227.5</v>
      </c>
      <c r="E55" s="143">
        <f t="shared" si="2"/>
        <v>15101.449999999999</v>
      </c>
      <c r="F55" s="231">
        <f t="shared" si="3"/>
        <v>6795.6524999999992</v>
      </c>
      <c r="G55" s="14"/>
    </row>
    <row r="56" spans="1:7" s="228" customFormat="1" ht="89.25">
      <c r="A56" s="15"/>
      <c r="B56" s="236" t="s">
        <v>449</v>
      </c>
      <c r="C56" s="229" t="s">
        <v>450</v>
      </c>
      <c r="D56" s="230">
        <v>248.3</v>
      </c>
      <c r="E56" s="143">
        <f t="shared" si="2"/>
        <v>16482.153999999999</v>
      </c>
      <c r="F56" s="231">
        <f t="shared" si="3"/>
        <v>7416.9692999999997</v>
      </c>
      <c r="G56" s="14"/>
    </row>
    <row r="57" spans="1:7" ht="89.25">
      <c r="A57" s="15"/>
      <c r="B57" s="67" t="s">
        <v>175</v>
      </c>
      <c r="C57" s="133" t="s">
        <v>188</v>
      </c>
      <c r="D57" s="134">
        <v>321.89999999999998</v>
      </c>
      <c r="E57" s="143">
        <f t="shared" si="2"/>
        <v>21367.721999999998</v>
      </c>
      <c r="F57" s="143">
        <f t="shared" si="3"/>
        <v>9615.4748999999993</v>
      </c>
      <c r="G57" s="14"/>
    </row>
    <row r="58" spans="1:7" ht="63.75">
      <c r="A58" s="15"/>
      <c r="B58" s="67" t="s">
        <v>176</v>
      </c>
      <c r="C58" s="133" t="s">
        <v>189</v>
      </c>
      <c r="D58" s="134">
        <v>342.7</v>
      </c>
      <c r="E58" s="143">
        <f t="shared" si="2"/>
        <v>22748.425999999999</v>
      </c>
      <c r="F58" s="143">
        <f t="shared" si="3"/>
        <v>10236.7917</v>
      </c>
      <c r="G58" s="14"/>
    </row>
    <row r="59" spans="1:7" ht="51">
      <c r="A59" s="15"/>
      <c r="B59" s="67" t="s">
        <v>172</v>
      </c>
      <c r="C59" s="133" t="s">
        <v>190</v>
      </c>
      <c r="D59" s="134">
        <v>131.80000000000001</v>
      </c>
      <c r="E59" s="143">
        <f t="shared" si="2"/>
        <v>8748.884</v>
      </c>
      <c r="F59" s="143">
        <f t="shared" si="3"/>
        <v>3936.9978000000001</v>
      </c>
      <c r="G59" s="14"/>
    </row>
    <row r="60" spans="1:7" ht="38.25">
      <c r="A60" s="15"/>
      <c r="B60" s="67" t="s">
        <v>173</v>
      </c>
      <c r="C60" s="133" t="s">
        <v>191</v>
      </c>
      <c r="D60" s="134">
        <v>149.4</v>
      </c>
      <c r="E60" s="143">
        <f t="shared" si="2"/>
        <v>9917.1720000000005</v>
      </c>
      <c r="F60" s="143">
        <f t="shared" si="3"/>
        <v>4462.7274000000007</v>
      </c>
      <c r="G60" s="14"/>
    </row>
    <row r="61" spans="1:7" ht="51">
      <c r="A61" s="15"/>
      <c r="B61" s="67" t="s">
        <v>177</v>
      </c>
      <c r="C61" s="133" t="s">
        <v>192</v>
      </c>
      <c r="D61" s="134">
        <v>222.3</v>
      </c>
      <c r="E61" s="143">
        <f t="shared" si="2"/>
        <v>14756.273999999999</v>
      </c>
      <c r="F61" s="143">
        <f t="shared" si="3"/>
        <v>6640.3233</v>
      </c>
      <c r="G61" s="14"/>
    </row>
    <row r="62" spans="1:7" ht="38.25">
      <c r="A62" s="15"/>
      <c r="B62" s="113" t="s">
        <v>178</v>
      </c>
      <c r="C62" s="133" t="s">
        <v>193</v>
      </c>
      <c r="D62" s="134">
        <v>239.9</v>
      </c>
      <c r="E62" s="143">
        <f t="shared" si="2"/>
        <v>15924.562</v>
      </c>
      <c r="F62" s="143">
        <f t="shared" si="3"/>
        <v>7166.0528999999997</v>
      </c>
      <c r="G62" s="14"/>
    </row>
    <row r="63" spans="1:7" s="228" customFormat="1" ht="14.25">
      <c r="A63" s="15"/>
      <c r="B63" s="232" t="s">
        <v>443</v>
      </c>
      <c r="C63" s="233" t="s">
        <v>445</v>
      </c>
      <c r="D63" s="234">
        <v>4.9000000000000004</v>
      </c>
      <c r="E63" s="235">
        <f>D63*66.38</f>
        <v>325.262</v>
      </c>
      <c r="F63" s="235">
        <f t="shared" si="3"/>
        <v>146.36789999999999</v>
      </c>
      <c r="G63" s="14"/>
    </row>
    <row r="64" spans="1:7" s="228" customFormat="1" ht="14.25">
      <c r="A64" s="15"/>
      <c r="B64" s="232" t="s">
        <v>444</v>
      </c>
      <c r="C64" s="233" t="s">
        <v>446</v>
      </c>
      <c r="D64" s="234">
        <v>7.7</v>
      </c>
      <c r="E64" s="235">
        <f t="shared" ref="E64:E65" si="4">D64*66.38</f>
        <v>511.12599999999998</v>
      </c>
      <c r="F64" s="235">
        <f t="shared" si="3"/>
        <v>230.0067</v>
      </c>
      <c r="G64" s="14"/>
    </row>
    <row r="65" spans="1:7" ht="14.25">
      <c r="A65" s="15"/>
      <c r="B65" s="108" t="s">
        <v>253</v>
      </c>
      <c r="C65" s="111" t="s">
        <v>327</v>
      </c>
      <c r="D65" s="109">
        <v>69.8</v>
      </c>
      <c r="E65" s="235">
        <f t="shared" si="4"/>
        <v>4633.3239999999996</v>
      </c>
      <c r="F65" s="144">
        <f>E65*0.45</f>
        <v>2084.9957999999997</v>
      </c>
      <c r="G65" s="14"/>
    </row>
    <row r="66" spans="1:7" ht="38.25">
      <c r="A66" s="15"/>
      <c r="B66" s="110" t="s">
        <v>328</v>
      </c>
      <c r="C66" s="111"/>
      <c r="D66" s="109"/>
      <c r="E66" s="112"/>
      <c r="F66" s="112">
        <v>6000</v>
      </c>
      <c r="G66" s="14"/>
    </row>
    <row r="67" spans="1:7" s="2" customFormat="1" ht="14.25">
      <c r="A67" s="123"/>
      <c r="B67" s="124" t="s">
        <v>252</v>
      </c>
      <c r="C67" s="125"/>
      <c r="D67" s="126"/>
      <c r="E67" s="127"/>
      <c r="F67" s="127">
        <v>6000</v>
      </c>
      <c r="G67" s="14"/>
    </row>
    <row r="68" spans="1:7" ht="51" customHeight="1">
      <c r="A68" s="15"/>
      <c r="B68" s="269" t="s">
        <v>161</v>
      </c>
      <c r="C68" s="270"/>
      <c r="D68" s="270"/>
      <c r="E68" s="270"/>
      <c r="F68" s="271"/>
      <c r="G68" s="14"/>
    </row>
    <row r="69" spans="1:7" ht="6.75" customHeight="1">
      <c r="A69" s="20"/>
      <c r="B69" s="66"/>
      <c r="C69" s="66"/>
      <c r="D69" s="66"/>
      <c r="E69" s="66"/>
      <c r="F69" s="66"/>
      <c r="G69" s="2"/>
    </row>
    <row r="70" spans="1:7" ht="30" customHeight="1">
      <c r="A70" s="7"/>
      <c r="B70" s="265" t="s">
        <v>74</v>
      </c>
      <c r="C70" s="265"/>
      <c r="D70" s="265"/>
      <c r="E70" s="265"/>
      <c r="F70" s="265"/>
      <c r="G70" s="2"/>
    </row>
    <row r="71" spans="1:7" ht="73.5" customHeight="1">
      <c r="A71" s="8"/>
      <c r="B71" s="9" t="s">
        <v>4</v>
      </c>
      <c r="C71" s="10" t="s">
        <v>75</v>
      </c>
      <c r="D71" s="10" t="s">
        <v>6</v>
      </c>
      <c r="E71" s="10" t="s">
        <v>452</v>
      </c>
      <c r="F71" s="10" t="s">
        <v>374</v>
      </c>
      <c r="G71" s="11"/>
    </row>
    <row r="72" spans="1:7" ht="15">
      <c r="A72" s="22"/>
      <c r="B72" s="13">
        <v>1</v>
      </c>
      <c r="C72" s="13">
        <v>2</v>
      </c>
      <c r="D72" s="13">
        <v>3</v>
      </c>
      <c r="E72" s="13">
        <v>4</v>
      </c>
      <c r="F72" s="13">
        <v>5</v>
      </c>
      <c r="G72" s="14"/>
    </row>
    <row r="73" spans="1:7" ht="14.25">
      <c r="A73" s="15"/>
      <c r="B73" s="16" t="s">
        <v>76</v>
      </c>
      <c r="C73" s="17" t="s">
        <v>77</v>
      </c>
      <c r="D73" s="18">
        <v>45.5</v>
      </c>
      <c r="E73" s="19">
        <f>D73*66.38</f>
        <v>3020.29</v>
      </c>
      <c r="F73" s="19">
        <f>E73*0.45</f>
        <v>1359.1305</v>
      </c>
      <c r="G73" s="14"/>
    </row>
    <row r="74" spans="1:7" ht="25.5">
      <c r="A74" s="15"/>
      <c r="B74" s="16" t="s">
        <v>78</v>
      </c>
      <c r="C74" s="17" t="s">
        <v>79</v>
      </c>
      <c r="D74" s="18">
        <v>40</v>
      </c>
      <c r="E74" s="19">
        <f t="shared" ref="E74:E86" si="5">D74*66.38</f>
        <v>2655.2</v>
      </c>
      <c r="F74" s="19">
        <f t="shared" ref="F74:F86" si="6">E74*0.45</f>
        <v>1194.8399999999999</v>
      </c>
      <c r="G74" s="14"/>
    </row>
    <row r="75" spans="1:7" ht="14.25">
      <c r="A75" s="15"/>
      <c r="B75" s="16" t="s">
        <v>9</v>
      </c>
      <c r="C75" s="17" t="s">
        <v>80</v>
      </c>
      <c r="D75" s="18">
        <v>1.9</v>
      </c>
      <c r="E75" s="19">
        <f t="shared" si="5"/>
        <v>126.12199999999999</v>
      </c>
      <c r="F75" s="19">
        <f t="shared" si="6"/>
        <v>56.754899999999992</v>
      </c>
      <c r="G75" s="14"/>
    </row>
    <row r="76" spans="1:7" ht="14.25">
      <c r="A76" s="15"/>
      <c r="B76" s="16" t="s">
        <v>7</v>
      </c>
      <c r="C76" s="17" t="s">
        <v>81</v>
      </c>
      <c r="D76" s="18">
        <v>2.9</v>
      </c>
      <c r="E76" s="19">
        <f t="shared" si="5"/>
        <v>192.50199999999998</v>
      </c>
      <c r="F76" s="19">
        <f t="shared" si="6"/>
        <v>86.625899999999987</v>
      </c>
      <c r="G76" s="14"/>
    </row>
    <row r="77" spans="1:7" ht="14.25">
      <c r="A77" s="15"/>
      <c r="B77" s="16" t="s">
        <v>82</v>
      </c>
      <c r="C77" s="17" t="s">
        <v>83</v>
      </c>
      <c r="D77" s="18">
        <v>3.4</v>
      </c>
      <c r="E77" s="19">
        <f t="shared" si="5"/>
        <v>225.69199999999998</v>
      </c>
      <c r="F77" s="19">
        <f t="shared" si="6"/>
        <v>101.56139999999999</v>
      </c>
      <c r="G77" s="14"/>
    </row>
    <row r="78" spans="1:7" ht="14.25">
      <c r="A78" s="15"/>
      <c r="B78" s="16" t="s">
        <v>84</v>
      </c>
      <c r="C78" s="17" t="s">
        <v>85</v>
      </c>
      <c r="D78" s="18">
        <v>16.2</v>
      </c>
      <c r="E78" s="19">
        <f t="shared" si="5"/>
        <v>1075.3559999999998</v>
      </c>
      <c r="F78" s="19">
        <f t="shared" si="6"/>
        <v>483.91019999999992</v>
      </c>
      <c r="G78" s="14"/>
    </row>
    <row r="79" spans="1:7" ht="25.5">
      <c r="A79" s="15"/>
      <c r="B79" s="16" t="s">
        <v>86</v>
      </c>
      <c r="C79" s="17" t="s">
        <v>24</v>
      </c>
      <c r="D79" s="18">
        <v>7.1</v>
      </c>
      <c r="E79" s="19">
        <f t="shared" si="5"/>
        <v>471.29799999999994</v>
      </c>
      <c r="F79" s="19">
        <f t="shared" si="6"/>
        <v>212.08409999999998</v>
      </c>
      <c r="G79" s="14"/>
    </row>
    <row r="80" spans="1:7" ht="25.5">
      <c r="A80" s="15"/>
      <c r="B80" s="16" t="s">
        <v>21</v>
      </c>
      <c r="C80" s="17" t="s">
        <v>22</v>
      </c>
      <c r="D80" s="18">
        <v>13.7</v>
      </c>
      <c r="E80" s="19">
        <f t="shared" si="5"/>
        <v>909.40599999999984</v>
      </c>
      <c r="F80" s="19">
        <f t="shared" si="6"/>
        <v>409.23269999999991</v>
      </c>
      <c r="G80" s="14"/>
    </row>
    <row r="81" spans="1:7" ht="38.25">
      <c r="A81" s="15"/>
      <c r="B81" s="16" t="s">
        <v>87</v>
      </c>
      <c r="C81" s="17" t="s">
        <v>88</v>
      </c>
      <c r="D81" s="18">
        <v>94.6</v>
      </c>
      <c r="E81" s="19">
        <f t="shared" si="5"/>
        <v>6279.5479999999989</v>
      </c>
      <c r="F81" s="19">
        <f t="shared" si="6"/>
        <v>2825.7965999999997</v>
      </c>
      <c r="G81" s="14"/>
    </row>
    <row r="82" spans="1:7" ht="14.25">
      <c r="A82" s="15"/>
      <c r="B82" s="16" t="s">
        <v>59</v>
      </c>
      <c r="C82" s="17" t="s">
        <v>89</v>
      </c>
      <c r="D82" s="18">
        <v>145.4</v>
      </c>
      <c r="E82" s="19">
        <f t="shared" si="5"/>
        <v>9651.652</v>
      </c>
      <c r="F82" s="19">
        <f t="shared" si="6"/>
        <v>4343.2434000000003</v>
      </c>
      <c r="G82" s="14"/>
    </row>
    <row r="83" spans="1:7" ht="38.25">
      <c r="A83" s="15"/>
      <c r="B83" s="16" t="s">
        <v>90</v>
      </c>
      <c r="C83" s="17" t="s">
        <v>91</v>
      </c>
      <c r="D83" s="18">
        <v>82.1</v>
      </c>
      <c r="E83" s="19">
        <f t="shared" si="5"/>
        <v>5449.7979999999989</v>
      </c>
      <c r="F83" s="19">
        <f t="shared" si="6"/>
        <v>2452.4090999999994</v>
      </c>
      <c r="G83" s="14"/>
    </row>
    <row r="84" spans="1:7" ht="14.25">
      <c r="A84" s="15"/>
      <c r="B84" s="16" t="s">
        <v>59</v>
      </c>
      <c r="C84" s="17" t="s">
        <v>92</v>
      </c>
      <c r="D84" s="18">
        <v>97.3</v>
      </c>
      <c r="E84" s="19">
        <f t="shared" si="5"/>
        <v>6458.7739999999994</v>
      </c>
      <c r="F84" s="19">
        <f t="shared" si="6"/>
        <v>2906.4483</v>
      </c>
      <c r="G84" s="14"/>
    </row>
    <row r="85" spans="1:7" ht="38.25">
      <c r="A85" s="15"/>
      <c r="B85" s="16" t="s">
        <v>93</v>
      </c>
      <c r="C85" s="17" t="s">
        <v>94</v>
      </c>
      <c r="D85" s="18">
        <v>125.9</v>
      </c>
      <c r="E85" s="19">
        <f t="shared" si="5"/>
        <v>8357.2420000000002</v>
      </c>
      <c r="F85" s="19">
        <f t="shared" si="6"/>
        <v>3760.7589000000003</v>
      </c>
      <c r="G85" s="14"/>
    </row>
    <row r="86" spans="1:7" ht="14.25">
      <c r="A86" s="15"/>
      <c r="B86" s="63" t="s">
        <v>95</v>
      </c>
      <c r="C86" s="64" t="s">
        <v>96</v>
      </c>
      <c r="D86" s="65">
        <v>10.5</v>
      </c>
      <c r="E86" s="19">
        <f t="shared" si="5"/>
        <v>696.99</v>
      </c>
      <c r="F86" s="19">
        <f t="shared" si="6"/>
        <v>313.64550000000003</v>
      </c>
      <c r="G86" s="14"/>
    </row>
    <row r="87" spans="1:7" ht="51">
      <c r="A87" s="15"/>
      <c r="B87" s="67" t="s">
        <v>179</v>
      </c>
      <c r="C87" s="68" t="s">
        <v>174</v>
      </c>
      <c r="D87" s="69">
        <v>136.4</v>
      </c>
      <c r="E87" s="70">
        <f>D87*66.38</f>
        <v>9054.232</v>
      </c>
      <c r="F87" s="70">
        <f>E87*0.45</f>
        <v>4074.4043999999999</v>
      </c>
      <c r="G87" s="14"/>
    </row>
    <row r="88" spans="1:7" ht="51">
      <c r="A88" s="15"/>
      <c r="B88" s="67" t="s">
        <v>180</v>
      </c>
      <c r="C88" s="68" t="s">
        <v>183</v>
      </c>
      <c r="D88" s="69">
        <v>195.1</v>
      </c>
      <c r="E88" s="70">
        <f t="shared" ref="E88:E90" si="7">D88*66.38</f>
        <v>12950.737999999999</v>
      </c>
      <c r="F88" s="70">
        <f t="shared" ref="F88:F90" si="8">E88*0.45</f>
        <v>5827.8320999999996</v>
      </c>
      <c r="G88" s="14"/>
    </row>
    <row r="89" spans="1:7" ht="51">
      <c r="A89" s="15"/>
      <c r="B89" s="67" t="s">
        <v>181</v>
      </c>
      <c r="C89" s="68" t="s">
        <v>184</v>
      </c>
      <c r="D89" s="69">
        <v>105.1</v>
      </c>
      <c r="E89" s="70">
        <f t="shared" si="7"/>
        <v>6976.5379999999996</v>
      </c>
      <c r="F89" s="70">
        <f t="shared" si="8"/>
        <v>3139.4420999999998</v>
      </c>
      <c r="G89" s="14"/>
    </row>
    <row r="90" spans="1:7" ht="51">
      <c r="A90" s="24"/>
      <c r="B90" s="67" t="s">
        <v>182</v>
      </c>
      <c r="C90" s="68" t="s">
        <v>185</v>
      </c>
      <c r="D90" s="69">
        <v>155.9</v>
      </c>
      <c r="E90" s="70">
        <f t="shared" si="7"/>
        <v>10348.642</v>
      </c>
      <c r="F90" s="70">
        <f t="shared" si="8"/>
        <v>4656.8888999999999</v>
      </c>
      <c r="G90" s="2"/>
    </row>
    <row r="91" spans="1:7" ht="14.25">
      <c r="A91" s="24"/>
      <c r="B91" s="15"/>
      <c r="C91" s="53"/>
      <c r="D91" s="54"/>
      <c r="E91" s="54"/>
      <c r="F91" s="54"/>
      <c r="G91" s="2"/>
    </row>
    <row r="92" spans="1:7" ht="30" customHeight="1">
      <c r="A92" s="7"/>
      <c r="B92" s="265" t="s">
        <v>97</v>
      </c>
      <c r="C92" s="265"/>
      <c r="D92" s="265"/>
      <c r="E92" s="265"/>
      <c r="F92" s="265"/>
      <c r="G92" s="2"/>
    </row>
    <row r="93" spans="1:7" ht="73.5" customHeight="1">
      <c r="A93" s="28"/>
      <c r="B93" s="9" t="s">
        <v>4</v>
      </c>
      <c r="C93" s="10" t="s">
        <v>5</v>
      </c>
      <c r="D93" s="10" t="s">
        <v>6</v>
      </c>
      <c r="E93" s="10" t="s">
        <v>452</v>
      </c>
      <c r="F93" s="152" t="s">
        <v>375</v>
      </c>
      <c r="G93" s="2"/>
    </row>
    <row r="94" spans="1:7" ht="14.25">
      <c r="A94" s="29"/>
      <c r="B94" s="104">
        <v>1</v>
      </c>
      <c r="C94" s="104">
        <v>2</v>
      </c>
      <c r="D94" s="104">
        <v>3</v>
      </c>
      <c r="E94" s="104">
        <v>4</v>
      </c>
      <c r="F94" s="104">
        <v>5</v>
      </c>
      <c r="G94" s="14"/>
    </row>
    <row r="95" spans="1:7" ht="14.25">
      <c r="A95" s="15"/>
      <c r="B95" s="105" t="s">
        <v>7</v>
      </c>
      <c r="C95" s="106" t="s">
        <v>98</v>
      </c>
      <c r="D95" s="107">
        <v>6</v>
      </c>
      <c r="E95" s="145">
        <f>D95*66.38</f>
        <v>398.28</v>
      </c>
      <c r="F95" s="145">
        <f>E95*0.45</f>
        <v>179.226</v>
      </c>
      <c r="G95" s="14"/>
    </row>
    <row r="96" spans="1:7" ht="14.25">
      <c r="A96" s="15"/>
      <c r="B96" s="105" t="s">
        <v>9</v>
      </c>
      <c r="C96" s="106" t="s">
        <v>99</v>
      </c>
      <c r="D96" s="106">
        <v>1.9</v>
      </c>
      <c r="E96" s="145">
        <f t="shared" ref="E96:E117" si="9">D96*66.38</f>
        <v>126.12199999999999</v>
      </c>
      <c r="F96" s="145">
        <f t="shared" ref="F96:F99" si="10">E96*0.45</f>
        <v>56.754899999999992</v>
      </c>
      <c r="G96" s="14"/>
    </row>
    <row r="97" spans="1:8" ht="14.25">
      <c r="A97" s="15"/>
      <c r="B97" s="105" t="s">
        <v>100</v>
      </c>
      <c r="C97" s="106" t="s">
        <v>101</v>
      </c>
      <c r="D97" s="106">
        <v>8</v>
      </c>
      <c r="E97" s="145">
        <f t="shared" si="9"/>
        <v>531.04</v>
      </c>
      <c r="F97" s="145">
        <f t="shared" si="10"/>
        <v>238.96799999999999</v>
      </c>
      <c r="G97" s="14"/>
    </row>
    <row r="98" spans="1:8" ht="25.5">
      <c r="A98" s="15"/>
      <c r="B98" s="105" t="s">
        <v>352</v>
      </c>
      <c r="C98" s="106" t="s">
        <v>102</v>
      </c>
      <c r="D98" s="107">
        <v>122.2</v>
      </c>
      <c r="E98" s="145">
        <f t="shared" si="9"/>
        <v>8111.6359999999995</v>
      </c>
      <c r="F98" s="145">
        <f t="shared" si="10"/>
        <v>3650.2361999999998</v>
      </c>
      <c r="G98" s="14"/>
    </row>
    <row r="99" spans="1:8" ht="25.5">
      <c r="A99" s="15"/>
      <c r="B99" s="105" t="s">
        <v>321</v>
      </c>
      <c r="C99" s="106" t="s">
        <v>322</v>
      </c>
      <c r="D99" s="107">
        <v>147</v>
      </c>
      <c r="E99" s="145">
        <f t="shared" si="9"/>
        <v>9757.8599999999988</v>
      </c>
      <c r="F99" s="145">
        <f t="shared" si="10"/>
        <v>4391.0369999999994</v>
      </c>
      <c r="G99" s="14"/>
    </row>
    <row r="100" spans="1:8" ht="57">
      <c r="A100" s="15"/>
      <c r="B100" s="105" t="s">
        <v>350</v>
      </c>
      <c r="C100" s="106" t="s">
        <v>102</v>
      </c>
      <c r="D100" s="107">
        <v>122.2</v>
      </c>
      <c r="E100" s="145">
        <f t="shared" si="9"/>
        <v>8111.6359999999995</v>
      </c>
      <c r="F100" s="146">
        <f>E100*0.85</f>
        <v>6894.8905999999997</v>
      </c>
      <c r="G100" s="14"/>
    </row>
    <row r="101" spans="1:8" ht="44.25">
      <c r="A101" s="15"/>
      <c r="B101" s="105" t="s">
        <v>351</v>
      </c>
      <c r="C101" s="106" t="s">
        <v>322</v>
      </c>
      <c r="D101" s="107">
        <v>147</v>
      </c>
      <c r="E101" s="145">
        <f t="shared" si="9"/>
        <v>9757.8599999999988</v>
      </c>
      <c r="F101" s="146">
        <f>E101*0.85</f>
        <v>8294.1809999999987</v>
      </c>
      <c r="G101" s="14"/>
    </row>
    <row r="102" spans="1:8" ht="51">
      <c r="A102" s="15"/>
      <c r="B102" s="105" t="s">
        <v>320</v>
      </c>
      <c r="C102" s="106" t="s">
        <v>319</v>
      </c>
      <c r="D102" s="107">
        <v>167.3</v>
      </c>
      <c r="E102" s="145">
        <f t="shared" si="9"/>
        <v>11105.374</v>
      </c>
      <c r="F102" s="145">
        <f>E102*0.45</f>
        <v>4997.4183000000003</v>
      </c>
      <c r="G102" s="14"/>
    </row>
    <row r="103" spans="1:8" ht="38.25">
      <c r="A103" s="15"/>
      <c r="B103" s="105" t="s">
        <v>323</v>
      </c>
      <c r="C103" s="106" t="s">
        <v>324</v>
      </c>
      <c r="D103" s="107">
        <v>208.5</v>
      </c>
      <c r="E103" s="145">
        <f t="shared" si="9"/>
        <v>13840.23</v>
      </c>
      <c r="F103" s="145">
        <f>E103*0.45</f>
        <v>6228.1035000000002</v>
      </c>
      <c r="G103" s="14"/>
    </row>
    <row r="104" spans="1:8" ht="63.75">
      <c r="A104" s="15"/>
      <c r="B104" s="105" t="s">
        <v>353</v>
      </c>
      <c r="C104" s="106" t="s">
        <v>319</v>
      </c>
      <c r="D104" s="107">
        <v>167.3</v>
      </c>
      <c r="E104" s="145">
        <f t="shared" si="9"/>
        <v>11105.374</v>
      </c>
      <c r="F104" s="145">
        <f>E104*0.85</f>
        <v>9439.5679</v>
      </c>
      <c r="G104" s="14"/>
    </row>
    <row r="105" spans="1:8" ht="63.75">
      <c r="A105" s="15"/>
      <c r="B105" s="105" t="s">
        <v>354</v>
      </c>
      <c r="C105" s="106" t="s">
        <v>324</v>
      </c>
      <c r="D105" s="107">
        <v>208.5</v>
      </c>
      <c r="E105" s="145">
        <f t="shared" si="9"/>
        <v>13840.23</v>
      </c>
      <c r="F105" s="145">
        <f>E105*0.85</f>
        <v>11764.1955</v>
      </c>
      <c r="G105" s="14"/>
    </row>
    <row r="106" spans="1:8" ht="25.5">
      <c r="A106" s="15"/>
      <c r="B106" s="148" t="s">
        <v>356</v>
      </c>
      <c r="C106" s="106" t="s">
        <v>102</v>
      </c>
      <c r="D106" s="107">
        <v>122.2</v>
      </c>
      <c r="E106" s="145">
        <f t="shared" si="9"/>
        <v>8111.6359999999995</v>
      </c>
      <c r="F106" s="149">
        <f>E106*4</f>
        <v>32446.543999999998</v>
      </c>
      <c r="G106" s="14"/>
    </row>
    <row r="107" spans="1:8" ht="25.5">
      <c r="A107" s="15"/>
      <c r="B107" s="148" t="s">
        <v>357</v>
      </c>
      <c r="C107" s="106" t="s">
        <v>322</v>
      </c>
      <c r="D107" s="107">
        <v>147</v>
      </c>
      <c r="E107" s="145">
        <f t="shared" si="9"/>
        <v>9757.8599999999988</v>
      </c>
      <c r="F107" s="149">
        <f>E107*4</f>
        <v>39031.439999999995</v>
      </c>
      <c r="G107" s="14"/>
    </row>
    <row r="108" spans="1:8" ht="76.5">
      <c r="A108" s="15"/>
      <c r="B108" s="140" t="s">
        <v>368</v>
      </c>
      <c r="C108" s="106" t="s">
        <v>319</v>
      </c>
      <c r="D108" s="142">
        <v>167.3</v>
      </c>
      <c r="E108" s="145">
        <f t="shared" si="9"/>
        <v>11105.374</v>
      </c>
      <c r="F108" s="149">
        <f>E108*3</f>
        <v>33316.122000000003</v>
      </c>
      <c r="G108" s="14"/>
    </row>
    <row r="109" spans="1:8" ht="76.5">
      <c r="A109" s="15"/>
      <c r="B109" s="140" t="s">
        <v>369</v>
      </c>
      <c r="C109" s="141" t="s">
        <v>324</v>
      </c>
      <c r="D109" s="142">
        <v>208.5</v>
      </c>
      <c r="E109" s="145">
        <f t="shared" si="9"/>
        <v>13840.23</v>
      </c>
      <c r="F109" s="149">
        <f>E109*3</f>
        <v>41520.69</v>
      </c>
      <c r="G109" s="14"/>
    </row>
    <row r="110" spans="1:8" ht="76.5">
      <c r="A110" s="15"/>
      <c r="B110" s="157" t="s">
        <v>366</v>
      </c>
      <c r="C110" s="106" t="s">
        <v>319</v>
      </c>
      <c r="D110" s="142">
        <v>167.3</v>
      </c>
      <c r="E110" s="145">
        <f t="shared" si="9"/>
        <v>11105.374</v>
      </c>
      <c r="F110" s="158">
        <f>E110*3.5</f>
        <v>38868.809000000001</v>
      </c>
      <c r="G110" s="14"/>
    </row>
    <row r="111" spans="1:8" ht="76.5">
      <c r="A111" s="15"/>
      <c r="B111" s="140" t="s">
        <v>367</v>
      </c>
      <c r="C111" s="141" t="s">
        <v>324</v>
      </c>
      <c r="D111" s="142">
        <v>208.5</v>
      </c>
      <c r="E111" s="145">
        <f t="shared" si="9"/>
        <v>13840.23</v>
      </c>
      <c r="F111" s="158">
        <f>E111*3.5</f>
        <v>48440.805</v>
      </c>
      <c r="G111" s="14"/>
    </row>
    <row r="112" spans="1:8" ht="38.25">
      <c r="A112" s="15"/>
      <c r="B112" s="159" t="s">
        <v>370</v>
      </c>
      <c r="C112" s="106" t="s">
        <v>319</v>
      </c>
      <c r="D112" s="142">
        <v>167.3</v>
      </c>
      <c r="E112" s="145">
        <f t="shared" si="9"/>
        <v>11105.374</v>
      </c>
      <c r="F112" s="160">
        <f>E112*1.2</f>
        <v>13326.4488</v>
      </c>
      <c r="G112" s="14"/>
      <c r="H112" s="165"/>
    </row>
    <row r="113" spans="1:7" ht="38.25">
      <c r="A113" s="15"/>
      <c r="B113" s="159" t="s">
        <v>371</v>
      </c>
      <c r="C113" s="141" t="s">
        <v>324</v>
      </c>
      <c r="D113" s="142">
        <v>208.5</v>
      </c>
      <c r="E113" s="145">
        <f t="shared" si="9"/>
        <v>13840.23</v>
      </c>
      <c r="F113" s="160">
        <f>E113*1.2</f>
        <v>16608.275999999998</v>
      </c>
      <c r="G113" s="14"/>
    </row>
    <row r="114" spans="1:7" ht="14.25">
      <c r="A114" s="15"/>
      <c r="B114" s="150" t="s">
        <v>364</v>
      </c>
      <c r="C114" s="106" t="s">
        <v>322</v>
      </c>
      <c r="D114" s="107">
        <v>147</v>
      </c>
      <c r="E114" s="145">
        <f t="shared" si="9"/>
        <v>9757.8599999999988</v>
      </c>
      <c r="F114" s="151">
        <f>E114*3.3</f>
        <v>32200.937999999995</v>
      </c>
      <c r="G114" s="14"/>
    </row>
    <row r="115" spans="1:7" ht="14.25">
      <c r="A115" s="15"/>
      <c r="B115" s="150" t="s">
        <v>373</v>
      </c>
      <c r="C115" s="106" t="s">
        <v>322</v>
      </c>
      <c r="D115" s="107">
        <v>147</v>
      </c>
      <c r="E115" s="145">
        <f t="shared" si="9"/>
        <v>9757.8599999999988</v>
      </c>
      <c r="F115" s="151">
        <f>E115*5</f>
        <v>48789.299999999996</v>
      </c>
      <c r="G115" s="14"/>
    </row>
    <row r="116" spans="1:7" ht="25.5">
      <c r="A116" s="15"/>
      <c r="B116" s="161" t="s">
        <v>365</v>
      </c>
      <c r="C116" s="162" t="s">
        <v>209</v>
      </c>
      <c r="D116" s="163">
        <v>92.6</v>
      </c>
      <c r="E116" s="145">
        <f t="shared" si="9"/>
        <v>6146.7879999999996</v>
      </c>
      <c r="F116" s="164">
        <f>E116*0.55</f>
        <v>3380.7334000000001</v>
      </c>
      <c r="G116" s="14"/>
    </row>
    <row r="117" spans="1:7" ht="51">
      <c r="A117" s="15"/>
      <c r="B117" s="161" t="s">
        <v>372</v>
      </c>
      <c r="C117" s="162" t="s">
        <v>209</v>
      </c>
      <c r="D117" s="163">
        <v>92.6</v>
      </c>
      <c r="E117" s="145">
        <f t="shared" si="9"/>
        <v>6146.7879999999996</v>
      </c>
      <c r="F117" s="164">
        <f>E117*2</f>
        <v>12293.575999999999</v>
      </c>
      <c r="G117" s="14"/>
    </row>
    <row r="118" spans="1:7" ht="25.5" customHeight="1">
      <c r="A118" s="15"/>
      <c r="B118" s="265" t="s">
        <v>344</v>
      </c>
      <c r="C118" s="265"/>
      <c r="D118" s="265"/>
      <c r="E118" s="265"/>
      <c r="F118" s="265"/>
      <c r="G118" s="14"/>
    </row>
    <row r="119" spans="1:7" ht="76.5">
      <c r="A119" s="15"/>
      <c r="B119" s="9" t="s">
        <v>4</v>
      </c>
      <c r="C119" s="10" t="s">
        <v>75</v>
      </c>
      <c r="D119" s="10" t="s">
        <v>6</v>
      </c>
      <c r="E119" s="10" t="s">
        <v>452</v>
      </c>
      <c r="F119" s="10" t="s">
        <v>348</v>
      </c>
      <c r="G119" s="14"/>
    </row>
    <row r="120" spans="1:7" ht="63.75">
      <c r="A120" s="15"/>
      <c r="B120" s="153" t="s">
        <v>345</v>
      </c>
      <c r="C120" s="154" t="s">
        <v>106</v>
      </c>
      <c r="D120" s="155">
        <v>741.4</v>
      </c>
      <c r="E120" s="156">
        <f>D120*66.38</f>
        <v>49214.131999999998</v>
      </c>
      <c r="F120" s="156">
        <f>E120*1.2</f>
        <v>59056.958399999996</v>
      </c>
      <c r="G120" s="14"/>
    </row>
    <row r="121" spans="1:7" ht="15" customHeight="1">
      <c r="A121" s="24"/>
      <c r="B121" s="130"/>
      <c r="C121" s="130"/>
      <c r="D121" s="131"/>
      <c r="E121" s="132"/>
      <c r="F121" s="130"/>
      <c r="G121" s="2"/>
    </row>
    <row r="122" spans="1:7" ht="34.35" customHeight="1">
      <c r="A122" s="30"/>
      <c r="B122" s="265" t="s">
        <v>341</v>
      </c>
      <c r="C122" s="265"/>
      <c r="D122" s="265"/>
      <c r="E122" s="265"/>
      <c r="F122" s="265"/>
      <c r="G122" s="31"/>
    </row>
    <row r="123" spans="1:7" ht="34.35" customHeight="1">
      <c r="A123" s="30"/>
      <c r="B123" s="280" t="s">
        <v>380</v>
      </c>
      <c r="C123" s="281"/>
      <c r="D123" s="281"/>
      <c r="E123" s="281"/>
      <c r="F123" s="282"/>
      <c r="G123" s="31"/>
    </row>
    <row r="124" spans="1:7" ht="72" customHeight="1">
      <c r="A124" s="8"/>
      <c r="B124" s="9" t="s">
        <v>4</v>
      </c>
      <c r="C124" s="10" t="s">
        <v>5</v>
      </c>
      <c r="D124" s="10" t="s">
        <v>103</v>
      </c>
      <c r="E124" s="10" t="s">
        <v>452</v>
      </c>
      <c r="F124" s="10" t="s">
        <v>376</v>
      </c>
    </row>
    <row r="125" spans="1:7" ht="15">
      <c r="A125" s="22"/>
      <c r="B125" s="13">
        <v>1</v>
      </c>
      <c r="C125" s="13">
        <v>2</v>
      </c>
      <c r="D125" s="13">
        <v>3</v>
      </c>
      <c r="E125" s="13">
        <v>4</v>
      </c>
      <c r="F125" s="13">
        <v>5</v>
      </c>
      <c r="G125" s="14"/>
    </row>
    <row r="126" spans="1:7" ht="63.75">
      <c r="A126" s="22"/>
      <c r="B126" s="55" t="s">
        <v>166</v>
      </c>
      <c r="C126" s="49" t="s">
        <v>106</v>
      </c>
      <c r="D126" s="57">
        <v>741.4</v>
      </c>
      <c r="E126" s="84">
        <f>D126*66.38</f>
        <v>49214.131999999998</v>
      </c>
      <c r="F126" s="84">
        <f>E126*0.25</f>
        <v>12303.532999999999</v>
      </c>
      <c r="G126" s="14"/>
    </row>
    <row r="127" spans="1:7" ht="63.75">
      <c r="A127" s="22"/>
      <c r="B127" s="55" t="s">
        <v>167</v>
      </c>
      <c r="C127" s="56" t="s">
        <v>151</v>
      </c>
      <c r="D127" s="57">
        <v>411.9</v>
      </c>
      <c r="E127" s="84">
        <f t="shared" ref="E127:E130" si="11">D127*66.38</f>
        <v>27341.921999999995</v>
      </c>
      <c r="F127" s="84">
        <f t="shared" ref="F127:F130" si="12">E127*0.25</f>
        <v>6835.4804999999988</v>
      </c>
      <c r="G127" s="14"/>
    </row>
    <row r="128" spans="1:7" ht="63.75">
      <c r="A128" s="32"/>
      <c r="B128" s="75" t="s">
        <v>104</v>
      </c>
      <c r="C128" s="49" t="s">
        <v>105</v>
      </c>
      <c r="D128" s="49">
        <v>167.7</v>
      </c>
      <c r="E128" s="84">
        <f t="shared" si="11"/>
        <v>11131.925999999998</v>
      </c>
      <c r="F128" s="84">
        <f t="shared" si="12"/>
        <v>2782.9814999999994</v>
      </c>
      <c r="G128" s="14"/>
    </row>
    <row r="129" spans="1:7" ht="76.5">
      <c r="A129" s="33"/>
      <c r="B129" s="55" t="s">
        <v>163</v>
      </c>
      <c r="C129" s="56" t="s">
        <v>145</v>
      </c>
      <c r="D129" s="57">
        <v>376.5</v>
      </c>
      <c r="E129" s="84">
        <f t="shared" si="11"/>
        <v>24992.07</v>
      </c>
      <c r="F129" s="84">
        <f t="shared" si="12"/>
        <v>6248.0174999999999</v>
      </c>
      <c r="G129" s="14"/>
    </row>
    <row r="130" spans="1:7" ht="51">
      <c r="A130" s="33"/>
      <c r="B130" s="55" t="s">
        <v>164</v>
      </c>
      <c r="C130" s="56" t="s">
        <v>165</v>
      </c>
      <c r="D130" s="57">
        <v>87.5</v>
      </c>
      <c r="E130" s="84">
        <f t="shared" si="11"/>
        <v>5808.25</v>
      </c>
      <c r="F130" s="84">
        <f t="shared" si="12"/>
        <v>1452.0625</v>
      </c>
      <c r="G130" s="14"/>
    </row>
    <row r="131" spans="1:7" ht="16.5" customHeight="1">
      <c r="A131" s="33"/>
      <c r="B131" s="274"/>
      <c r="C131" s="275"/>
      <c r="D131" s="275"/>
      <c r="E131" s="275"/>
      <c r="F131" s="276"/>
      <c r="G131" s="14"/>
    </row>
    <row r="132" spans="1:7" ht="16.5" customHeight="1">
      <c r="A132" s="33"/>
      <c r="B132" s="277"/>
      <c r="C132" s="278"/>
      <c r="D132" s="278"/>
      <c r="E132" s="278"/>
      <c r="F132" s="279"/>
      <c r="G132" s="14"/>
    </row>
    <row r="133" spans="1:7" ht="18">
      <c r="A133" s="30"/>
      <c r="B133" s="273" t="s">
        <v>342</v>
      </c>
      <c r="C133" s="273"/>
      <c r="D133" s="273"/>
      <c r="E133" s="273"/>
      <c r="F133" s="273"/>
      <c r="G133" s="2"/>
    </row>
    <row r="134" spans="1:7" ht="76.5">
      <c r="A134" s="28"/>
      <c r="B134" s="195" t="s">
        <v>4</v>
      </c>
      <c r="C134" s="196" t="s">
        <v>5</v>
      </c>
      <c r="D134" s="196" t="s">
        <v>6</v>
      </c>
      <c r="E134" s="196" t="s">
        <v>452</v>
      </c>
      <c r="F134" s="196" t="s">
        <v>374</v>
      </c>
      <c r="G134" s="2"/>
    </row>
    <row r="135" spans="1:7" ht="15">
      <c r="A135" s="34"/>
      <c r="B135" s="197">
        <v>1</v>
      </c>
      <c r="C135" s="198">
        <v>2</v>
      </c>
      <c r="D135" s="198">
        <v>3</v>
      </c>
      <c r="E135" s="197">
        <v>4</v>
      </c>
      <c r="F135" s="197">
        <v>5</v>
      </c>
      <c r="G135" s="2"/>
    </row>
    <row r="136" spans="1:7" ht="39">
      <c r="A136" s="34"/>
      <c r="B136" s="193" t="s">
        <v>383</v>
      </c>
      <c r="C136" s="199" t="s">
        <v>106</v>
      </c>
      <c r="D136" s="199">
        <v>741.4</v>
      </c>
      <c r="E136" s="200">
        <f>D136*66.38</f>
        <v>49214.131999999998</v>
      </c>
      <c r="F136" s="200">
        <f>E136*0.45</f>
        <v>22146.359400000001</v>
      </c>
      <c r="G136" s="2"/>
    </row>
    <row r="137" spans="1:7" ht="39">
      <c r="A137" s="34"/>
      <c r="B137" s="193" t="s">
        <v>384</v>
      </c>
      <c r="C137" s="199" t="s">
        <v>151</v>
      </c>
      <c r="D137" s="199">
        <v>741.4</v>
      </c>
      <c r="E137" s="200">
        <f t="shared" ref="E137:E142" si="13">D137*66.38</f>
        <v>49214.131999999998</v>
      </c>
      <c r="F137" s="200">
        <f>E137*0.45</f>
        <v>22146.359400000001</v>
      </c>
      <c r="G137" s="2"/>
    </row>
    <row r="138" spans="1:7" ht="25.5">
      <c r="A138" s="35"/>
      <c r="B138" s="194" t="s">
        <v>424</v>
      </c>
      <c r="C138" s="135" t="s">
        <v>106</v>
      </c>
      <c r="D138" s="136">
        <v>741.4</v>
      </c>
      <c r="E138" s="200">
        <f t="shared" si="13"/>
        <v>49214.131999999998</v>
      </c>
      <c r="F138" s="147">
        <f>E138*0.45</f>
        <v>22146.359400000001</v>
      </c>
      <c r="G138" s="2"/>
    </row>
    <row r="139" spans="1:7" ht="25.5">
      <c r="A139" s="35"/>
      <c r="B139" s="194" t="s">
        <v>346</v>
      </c>
      <c r="C139" s="137" t="s">
        <v>151</v>
      </c>
      <c r="D139" s="138">
        <v>411.9</v>
      </c>
      <c r="E139" s="200">
        <f t="shared" si="13"/>
        <v>27341.921999999995</v>
      </c>
      <c r="F139" s="147">
        <f>E139*0.81</f>
        <v>22146.956819999996</v>
      </c>
      <c r="G139" s="2"/>
    </row>
    <row r="140" spans="1:7" ht="25.5">
      <c r="A140" s="35"/>
      <c r="B140" s="194" t="s">
        <v>169</v>
      </c>
      <c r="C140" s="135" t="s">
        <v>106</v>
      </c>
      <c r="D140" s="136">
        <v>741.4</v>
      </c>
      <c r="E140" s="200">
        <f t="shared" si="13"/>
        <v>49214.131999999998</v>
      </c>
      <c r="F140" s="147">
        <f>E140*0.45</f>
        <v>22146.359400000001</v>
      </c>
      <c r="G140" s="2"/>
    </row>
    <row r="141" spans="1:7" ht="14.25">
      <c r="A141" s="35"/>
      <c r="B141" s="194" t="s">
        <v>451</v>
      </c>
      <c r="C141" s="135" t="s">
        <v>106</v>
      </c>
      <c r="D141" s="136">
        <v>741.4</v>
      </c>
      <c r="E141" s="200">
        <f t="shared" si="13"/>
        <v>49214.131999999998</v>
      </c>
      <c r="F141" s="147">
        <f>E141*0.45</f>
        <v>22146.359400000001</v>
      </c>
      <c r="G141" s="2"/>
    </row>
    <row r="142" spans="1:7" ht="14.25">
      <c r="A142" s="35"/>
      <c r="B142" s="194" t="s">
        <v>333</v>
      </c>
      <c r="C142" s="135" t="s">
        <v>106</v>
      </c>
      <c r="D142" s="136">
        <v>741.4</v>
      </c>
      <c r="E142" s="200">
        <f t="shared" si="13"/>
        <v>49214.131999999998</v>
      </c>
      <c r="F142" s="147">
        <f>E142*0.45</f>
        <v>22146.359400000001</v>
      </c>
      <c r="G142" s="2"/>
    </row>
    <row r="143" spans="1:7" ht="15">
      <c r="A143" s="20"/>
      <c r="B143" s="272" t="s">
        <v>107</v>
      </c>
      <c r="C143" s="272"/>
      <c r="D143" s="272"/>
      <c r="E143" s="272"/>
      <c r="F143" s="272"/>
      <c r="G143" s="2"/>
    </row>
    <row r="144" spans="1:7" ht="15">
      <c r="A144" s="20"/>
      <c r="B144" s="272"/>
      <c r="C144" s="272"/>
      <c r="D144" s="272"/>
      <c r="E144" s="272"/>
      <c r="F144" s="272"/>
      <c r="G144" s="2"/>
    </row>
    <row r="145" spans="1:7" ht="12" customHeight="1">
      <c r="A145" s="20"/>
      <c r="B145" s="21"/>
      <c r="C145" s="21"/>
      <c r="D145" s="21"/>
      <c r="E145" s="21"/>
      <c r="F145" s="21"/>
      <c r="G145" s="2"/>
    </row>
    <row r="146" spans="1:7" ht="15">
      <c r="A146" s="20"/>
      <c r="B146" s="62"/>
      <c r="C146" s="62"/>
      <c r="D146" s="62"/>
      <c r="E146" s="62"/>
      <c r="F146" s="62"/>
      <c r="G146" s="2"/>
    </row>
    <row r="147" spans="1:7" ht="15">
      <c r="A147" s="20"/>
      <c r="B147" s="283" t="s">
        <v>343</v>
      </c>
      <c r="C147" s="283"/>
      <c r="D147" s="283"/>
      <c r="E147" s="283"/>
      <c r="F147" s="283"/>
      <c r="G147" s="2"/>
    </row>
    <row r="148" spans="1:7" ht="18" customHeight="1">
      <c r="A148" s="20"/>
      <c r="B148" s="284"/>
      <c r="C148" s="284"/>
      <c r="D148" s="284"/>
      <c r="E148" s="284"/>
      <c r="F148" s="284"/>
      <c r="G148" s="2"/>
    </row>
    <row r="149" spans="1:7" ht="76.5">
      <c r="A149" s="20"/>
      <c r="B149" s="58" t="s">
        <v>4</v>
      </c>
      <c r="C149" s="59" t="s">
        <v>5</v>
      </c>
      <c r="D149" s="59" t="s">
        <v>6</v>
      </c>
      <c r="E149" s="59" t="s">
        <v>452</v>
      </c>
      <c r="F149" s="59" t="s">
        <v>426</v>
      </c>
      <c r="G149" s="2"/>
    </row>
    <row r="150" spans="1:7" ht="12" customHeight="1">
      <c r="A150" s="20"/>
      <c r="B150" s="60">
        <v>1</v>
      </c>
      <c r="C150" s="61">
        <v>2</v>
      </c>
      <c r="D150" s="61">
        <v>3</v>
      </c>
      <c r="E150" s="61">
        <v>4</v>
      </c>
      <c r="F150" s="60">
        <v>5</v>
      </c>
      <c r="G150" s="2"/>
    </row>
    <row r="151" spans="1:7" ht="18">
      <c r="A151" s="20"/>
      <c r="B151" s="245" t="s">
        <v>422</v>
      </c>
      <c r="C151" s="246"/>
      <c r="D151" s="246"/>
      <c r="E151" s="246"/>
      <c r="F151" s="247"/>
      <c r="G151" s="2"/>
    </row>
    <row r="152" spans="1:7" ht="12" customHeight="1">
      <c r="A152" s="20"/>
      <c r="B152" s="249" t="s">
        <v>218</v>
      </c>
      <c r="C152" s="250"/>
      <c r="D152" s="250"/>
      <c r="E152" s="250"/>
      <c r="F152" s="251"/>
      <c r="G152" s="2"/>
    </row>
    <row r="153" spans="1:7" ht="12" customHeight="1">
      <c r="A153" s="20"/>
      <c r="B153" s="83" t="s">
        <v>255</v>
      </c>
      <c r="C153" s="49" t="s">
        <v>36</v>
      </c>
      <c r="D153" s="84">
        <v>135</v>
      </c>
      <c r="E153" s="84">
        <f>D153*66.38</f>
        <v>8961.2999999999993</v>
      </c>
      <c r="F153" s="84">
        <f>E153*0.45</f>
        <v>4032.5849999999996</v>
      </c>
      <c r="G153" s="2"/>
    </row>
    <row r="154" spans="1:7" ht="63.75">
      <c r="A154" s="20"/>
      <c r="B154" s="75" t="s">
        <v>257</v>
      </c>
      <c r="C154" s="49" t="s">
        <v>52</v>
      </c>
      <c r="D154" s="49">
        <v>129.6</v>
      </c>
      <c r="E154" s="84">
        <f t="shared" ref="E154:E157" si="14">D154*66.38</f>
        <v>8602.8479999999981</v>
      </c>
      <c r="F154" s="84">
        <f>E154*0.45</f>
        <v>3871.2815999999993</v>
      </c>
      <c r="G154" s="2"/>
    </row>
    <row r="155" spans="1:7" ht="38.25">
      <c r="A155" s="20"/>
      <c r="B155" s="50" t="s">
        <v>256</v>
      </c>
      <c r="C155" s="51" t="s">
        <v>222</v>
      </c>
      <c r="D155" s="51">
        <v>247.13</v>
      </c>
      <c r="E155" s="84">
        <f t="shared" si="14"/>
        <v>16404.489399999999</v>
      </c>
      <c r="F155" s="84">
        <f>E155*0.3</f>
        <v>4921.3468199999998</v>
      </c>
      <c r="G155" s="2"/>
    </row>
    <row r="156" spans="1:7" ht="51">
      <c r="A156" s="20"/>
      <c r="B156" s="52" t="s">
        <v>427</v>
      </c>
      <c r="C156" s="51" t="s">
        <v>106</v>
      </c>
      <c r="D156" s="51">
        <v>741.4</v>
      </c>
      <c r="E156" s="84">
        <f t="shared" si="14"/>
        <v>49214.131999999998</v>
      </c>
      <c r="F156" s="84">
        <f t="shared" ref="F156:F157" si="15">E156*0.3</f>
        <v>14764.239599999999</v>
      </c>
      <c r="G156" s="2"/>
    </row>
    <row r="157" spans="1:7" ht="28.5">
      <c r="A157" s="20"/>
      <c r="B157" s="52" t="s">
        <v>259</v>
      </c>
      <c r="C157" s="51" t="s">
        <v>219</v>
      </c>
      <c r="D157" s="51">
        <v>247.13</v>
      </c>
      <c r="E157" s="84">
        <f t="shared" si="14"/>
        <v>16404.489399999999</v>
      </c>
      <c r="F157" s="84">
        <f t="shared" si="15"/>
        <v>4921.3468199999998</v>
      </c>
      <c r="G157" s="2"/>
    </row>
    <row r="158" spans="1:7" ht="15">
      <c r="A158" s="20"/>
      <c r="B158" s="91"/>
      <c r="C158" s="89"/>
      <c r="D158" s="89"/>
      <c r="E158" s="90"/>
      <c r="F158" s="92"/>
      <c r="G158" s="2"/>
    </row>
    <row r="159" spans="1:7" ht="15">
      <c r="A159" s="20"/>
      <c r="B159" s="252" t="s">
        <v>220</v>
      </c>
      <c r="C159" s="253"/>
      <c r="D159" s="253"/>
      <c r="E159" s="253"/>
      <c r="F159" s="254"/>
      <c r="G159" s="2"/>
    </row>
    <row r="160" spans="1:7" ht="15" customHeight="1">
      <c r="A160" s="20"/>
      <c r="B160" s="83" t="s">
        <v>255</v>
      </c>
      <c r="C160" s="76" t="s">
        <v>88</v>
      </c>
      <c r="D160" s="76">
        <v>94.6</v>
      </c>
      <c r="E160" s="85">
        <f>D160*66.38</f>
        <v>6279.5479999999989</v>
      </c>
      <c r="F160" s="85">
        <f>E160*0.45</f>
        <v>2825.7965999999997</v>
      </c>
      <c r="G160" s="2"/>
    </row>
    <row r="161" spans="1:7" ht="51">
      <c r="A161" s="20"/>
      <c r="B161" s="75" t="s">
        <v>260</v>
      </c>
      <c r="C161" s="76" t="s">
        <v>91</v>
      </c>
      <c r="D161" s="76">
        <v>82.1</v>
      </c>
      <c r="E161" s="85">
        <f t="shared" ref="E161:E164" si="16">D161*66.38</f>
        <v>5449.7979999999989</v>
      </c>
      <c r="F161" s="85">
        <f>E161*0.45</f>
        <v>2452.4090999999994</v>
      </c>
      <c r="G161" s="2"/>
    </row>
    <row r="162" spans="1:7" ht="38.25">
      <c r="A162" s="20"/>
      <c r="B162" s="50" t="s">
        <v>261</v>
      </c>
      <c r="C162" s="76" t="s">
        <v>223</v>
      </c>
      <c r="D162" s="76">
        <v>137.30000000000001</v>
      </c>
      <c r="E162" s="85">
        <f t="shared" si="16"/>
        <v>9113.9740000000002</v>
      </c>
      <c r="F162" s="85">
        <f>E162*0.3</f>
        <v>2734.1922</v>
      </c>
      <c r="G162" s="2"/>
    </row>
    <row r="163" spans="1:7" ht="51">
      <c r="A163" s="20"/>
      <c r="B163" s="52" t="s">
        <v>427</v>
      </c>
      <c r="C163" s="76" t="s">
        <v>151</v>
      </c>
      <c r="D163" s="76">
        <v>411.9</v>
      </c>
      <c r="E163" s="85">
        <f t="shared" si="16"/>
        <v>27341.921999999995</v>
      </c>
      <c r="F163" s="85">
        <f t="shared" ref="F163:F164" si="17">E163*0.3</f>
        <v>8202.5765999999985</v>
      </c>
      <c r="G163" s="2"/>
    </row>
    <row r="164" spans="1:7" ht="25.5">
      <c r="A164" s="20"/>
      <c r="B164" s="52" t="s">
        <v>262</v>
      </c>
      <c r="C164" s="76" t="s">
        <v>221</v>
      </c>
      <c r="D164" s="76">
        <v>137.30000000000001</v>
      </c>
      <c r="E164" s="85">
        <f t="shared" si="16"/>
        <v>9113.9740000000002</v>
      </c>
      <c r="F164" s="85">
        <f t="shared" si="17"/>
        <v>2734.1922</v>
      </c>
      <c r="G164" s="2"/>
    </row>
    <row r="165" spans="1:7" ht="15">
      <c r="A165" s="20"/>
      <c r="B165" s="86"/>
      <c r="C165" s="87"/>
      <c r="D165" s="87"/>
      <c r="E165" s="88"/>
      <c r="F165" s="93"/>
      <c r="G165" s="2"/>
    </row>
    <row r="166" spans="1:7" ht="15">
      <c r="A166" s="20"/>
      <c r="B166" s="86"/>
      <c r="C166" s="87"/>
      <c r="D166" s="87"/>
      <c r="E166" s="88"/>
      <c r="F166" s="93"/>
      <c r="G166" s="2"/>
    </row>
    <row r="167" spans="1:7" ht="18">
      <c r="A167" s="20"/>
      <c r="B167" s="248" t="s">
        <v>423</v>
      </c>
      <c r="C167" s="248"/>
      <c r="D167" s="248"/>
      <c r="E167" s="248"/>
      <c r="F167" s="248"/>
      <c r="G167" s="2"/>
    </row>
    <row r="168" spans="1:7" ht="15">
      <c r="A168" s="20"/>
      <c r="B168" s="249" t="s">
        <v>218</v>
      </c>
      <c r="C168" s="250"/>
      <c r="D168" s="250"/>
      <c r="E168" s="250"/>
      <c r="F168" s="251"/>
      <c r="G168" s="2"/>
    </row>
    <row r="169" spans="1:7" ht="15">
      <c r="A169" s="20"/>
      <c r="B169" s="83" t="s">
        <v>255</v>
      </c>
      <c r="C169" s="49" t="s">
        <v>36</v>
      </c>
      <c r="D169" s="84">
        <v>135</v>
      </c>
      <c r="E169" s="84">
        <f>D169*66.38</f>
        <v>8961.2999999999993</v>
      </c>
      <c r="F169" s="84">
        <f>E169*0.45</f>
        <v>4032.5849999999996</v>
      </c>
      <c r="G169" s="2"/>
    </row>
    <row r="170" spans="1:7" ht="63.75">
      <c r="A170" s="20"/>
      <c r="B170" s="75" t="s">
        <v>257</v>
      </c>
      <c r="C170" s="49" t="s">
        <v>52</v>
      </c>
      <c r="D170" s="49">
        <v>129.6</v>
      </c>
      <c r="E170" s="84">
        <f t="shared" ref="E170:E174" si="18">D170*66.38</f>
        <v>8602.8479999999981</v>
      </c>
      <c r="F170" s="84">
        <f>E170*0.45</f>
        <v>3871.2815999999993</v>
      </c>
      <c r="G170" s="2"/>
    </row>
    <row r="171" spans="1:7" ht="38.25">
      <c r="A171" s="20"/>
      <c r="B171" s="50" t="s">
        <v>256</v>
      </c>
      <c r="C171" s="51" t="s">
        <v>222</v>
      </c>
      <c r="D171" s="51">
        <v>247.13</v>
      </c>
      <c r="E171" s="84">
        <f t="shared" si="18"/>
        <v>16404.489399999999</v>
      </c>
      <c r="F171" s="84">
        <f>E171*0.3</f>
        <v>4921.3468199999998</v>
      </c>
      <c r="G171" s="2"/>
    </row>
    <row r="172" spans="1:7" ht="51">
      <c r="A172" s="20"/>
      <c r="B172" s="52" t="s">
        <v>428</v>
      </c>
      <c r="C172" s="51" t="s">
        <v>106</v>
      </c>
      <c r="D172" s="51">
        <v>741.4</v>
      </c>
      <c r="E172" s="84">
        <f t="shared" si="18"/>
        <v>49214.131999999998</v>
      </c>
      <c r="F172" s="84">
        <f t="shared" ref="F172:F173" si="19">E172*0.3</f>
        <v>14764.239599999999</v>
      </c>
      <c r="G172" s="2"/>
    </row>
    <row r="173" spans="1:7" ht="28.5">
      <c r="A173" s="20"/>
      <c r="B173" s="52" t="s">
        <v>259</v>
      </c>
      <c r="C173" s="51" t="s">
        <v>219</v>
      </c>
      <c r="D173" s="51">
        <v>247.13</v>
      </c>
      <c r="E173" s="84">
        <f t="shared" si="18"/>
        <v>16404.489399999999</v>
      </c>
      <c r="F173" s="84">
        <f t="shared" si="19"/>
        <v>4921.3468199999998</v>
      </c>
      <c r="G173" s="2"/>
    </row>
    <row r="174" spans="1:7" ht="28.5">
      <c r="A174" s="20"/>
      <c r="B174" s="52" t="s">
        <v>340</v>
      </c>
      <c r="C174" s="76" t="s">
        <v>334</v>
      </c>
      <c r="D174" s="76">
        <v>741.4</v>
      </c>
      <c r="E174" s="84">
        <f t="shared" si="18"/>
        <v>49214.131999999998</v>
      </c>
      <c r="F174" s="85">
        <f>E174*0.45</f>
        <v>22146.359400000001</v>
      </c>
      <c r="G174" s="2"/>
    </row>
    <row r="175" spans="1:7" ht="15">
      <c r="A175" s="20"/>
      <c r="B175" s="86"/>
      <c r="C175" s="87"/>
      <c r="D175" s="87"/>
      <c r="E175" s="88"/>
      <c r="F175" s="93"/>
      <c r="G175" s="2"/>
    </row>
    <row r="176" spans="1:7" ht="15">
      <c r="A176" s="20"/>
      <c r="B176" s="252" t="s">
        <v>220</v>
      </c>
      <c r="C176" s="253"/>
      <c r="D176" s="253"/>
      <c r="E176" s="253"/>
      <c r="F176" s="254"/>
      <c r="G176" s="2"/>
    </row>
    <row r="177" spans="1:7" ht="15">
      <c r="A177" s="20"/>
      <c r="B177" s="83" t="s">
        <v>255</v>
      </c>
      <c r="C177" s="76" t="s">
        <v>88</v>
      </c>
      <c r="D177" s="76">
        <v>94.6</v>
      </c>
      <c r="E177" s="85">
        <f>D177*66.38</f>
        <v>6279.5479999999989</v>
      </c>
      <c r="F177" s="85">
        <f>E177*0.45</f>
        <v>2825.7965999999997</v>
      </c>
      <c r="G177" s="2"/>
    </row>
    <row r="178" spans="1:7" ht="51">
      <c r="A178" s="20"/>
      <c r="B178" s="75" t="s">
        <v>260</v>
      </c>
      <c r="C178" s="76" t="s">
        <v>91</v>
      </c>
      <c r="D178" s="76">
        <v>82.1</v>
      </c>
      <c r="E178" s="85">
        <f t="shared" ref="E178:E182" si="20">D178*66.38</f>
        <v>5449.7979999999989</v>
      </c>
      <c r="F178" s="85">
        <f>E178*0.45</f>
        <v>2452.4090999999994</v>
      </c>
      <c r="G178" s="2"/>
    </row>
    <row r="179" spans="1:7" ht="38.25">
      <c r="A179" s="20"/>
      <c r="B179" s="50" t="s">
        <v>261</v>
      </c>
      <c r="C179" s="76" t="s">
        <v>223</v>
      </c>
      <c r="D179" s="76">
        <v>137.30000000000001</v>
      </c>
      <c r="E179" s="85">
        <f t="shared" si="20"/>
        <v>9113.9740000000002</v>
      </c>
      <c r="F179" s="85">
        <f>E179*0.3</f>
        <v>2734.1922</v>
      </c>
      <c r="G179" s="2"/>
    </row>
    <row r="180" spans="1:7" ht="51">
      <c r="A180" s="20"/>
      <c r="B180" s="52" t="s">
        <v>258</v>
      </c>
      <c r="C180" s="76" t="s">
        <v>151</v>
      </c>
      <c r="D180" s="76">
        <v>411.9</v>
      </c>
      <c r="E180" s="85">
        <f t="shared" si="20"/>
        <v>27341.921999999995</v>
      </c>
      <c r="F180" s="85">
        <f t="shared" ref="F180:F181" si="21">E180*0.3</f>
        <v>8202.5765999999985</v>
      </c>
      <c r="G180" s="2"/>
    </row>
    <row r="181" spans="1:7" ht="25.5">
      <c r="A181" s="20"/>
      <c r="B181" s="52" t="s">
        <v>429</v>
      </c>
      <c r="C181" s="76" t="s">
        <v>221</v>
      </c>
      <c r="D181" s="76">
        <v>137.30000000000001</v>
      </c>
      <c r="E181" s="85">
        <f t="shared" si="20"/>
        <v>9113.9740000000002</v>
      </c>
      <c r="F181" s="85">
        <f t="shared" si="21"/>
        <v>2734.1922</v>
      </c>
      <c r="G181" s="2"/>
    </row>
    <row r="182" spans="1:7" ht="28.5">
      <c r="A182" s="20"/>
      <c r="B182" s="52" t="s">
        <v>340</v>
      </c>
      <c r="C182" s="76" t="s">
        <v>334</v>
      </c>
      <c r="D182" s="76">
        <v>741.4</v>
      </c>
      <c r="E182" s="85">
        <f t="shared" si="20"/>
        <v>49214.131999999998</v>
      </c>
      <c r="F182" s="85">
        <f>E182*0.45</f>
        <v>22146.359400000001</v>
      </c>
      <c r="G182" s="2"/>
    </row>
    <row r="183" spans="1:7" ht="15">
      <c r="A183" s="20"/>
      <c r="B183" s="86"/>
      <c r="C183" s="87"/>
      <c r="D183" s="87"/>
      <c r="E183" s="88"/>
      <c r="F183" s="93"/>
      <c r="G183" s="2"/>
    </row>
    <row r="184" spans="1:7" ht="15">
      <c r="A184" s="20"/>
      <c r="B184" s="189"/>
      <c r="C184" s="190"/>
      <c r="D184" s="190"/>
      <c r="E184" s="191"/>
      <c r="F184" s="192"/>
      <c r="G184" s="2"/>
    </row>
    <row r="185" spans="1:7" ht="15">
      <c r="A185" s="20"/>
      <c r="B185" s="117"/>
      <c r="C185" s="118"/>
      <c r="D185" s="118"/>
      <c r="E185" s="119"/>
      <c r="F185" s="120"/>
      <c r="G185" s="2"/>
    </row>
    <row r="186" spans="1:7" ht="38.25" customHeight="1">
      <c r="A186" s="20"/>
      <c r="B186" s="255" t="s">
        <v>329</v>
      </c>
      <c r="C186" s="255"/>
      <c r="D186" s="255"/>
      <c r="E186" s="255"/>
      <c r="F186" s="256"/>
      <c r="G186" s="2"/>
    </row>
    <row r="187" spans="1:7" ht="15" customHeight="1">
      <c r="A187" s="20"/>
      <c r="B187" s="114" t="s">
        <v>255</v>
      </c>
      <c r="C187" s="49" t="s">
        <v>36</v>
      </c>
      <c r="D187" s="84">
        <v>135</v>
      </c>
      <c r="E187" s="121">
        <f>D187*66.38</f>
        <v>8961.2999999999993</v>
      </c>
      <c r="F187" s="121">
        <f>E187*0.45</f>
        <v>4032.5849999999996</v>
      </c>
      <c r="G187" s="2"/>
    </row>
    <row r="188" spans="1:7" ht="38.25">
      <c r="A188" s="20"/>
      <c r="B188" s="50" t="s">
        <v>256</v>
      </c>
      <c r="C188" s="51" t="s">
        <v>222</v>
      </c>
      <c r="D188" s="51">
        <v>247.13</v>
      </c>
      <c r="E188" s="121">
        <f t="shared" ref="E188:E191" si="22">D188*66.38</f>
        <v>16404.489399999999</v>
      </c>
      <c r="F188" s="121">
        <f>E188*0.3</f>
        <v>4921.3468199999998</v>
      </c>
      <c r="G188" s="2"/>
    </row>
    <row r="189" spans="1:7" ht="25.5">
      <c r="A189" s="20"/>
      <c r="B189" s="52" t="s">
        <v>330</v>
      </c>
      <c r="C189" s="51" t="s">
        <v>331</v>
      </c>
      <c r="D189" s="51">
        <v>494.27</v>
      </c>
      <c r="E189" s="121">
        <f t="shared" si="22"/>
        <v>32809.642599999999</v>
      </c>
      <c r="F189" s="121">
        <f>E189*0.3</f>
        <v>9842.8927800000001</v>
      </c>
      <c r="G189" s="2"/>
    </row>
    <row r="190" spans="1:7" ht="51">
      <c r="A190" s="20"/>
      <c r="B190" s="114" t="s">
        <v>332</v>
      </c>
      <c r="C190" s="115" t="s">
        <v>56</v>
      </c>
      <c r="D190" s="115">
        <v>225</v>
      </c>
      <c r="E190" s="121">
        <f t="shared" si="22"/>
        <v>14935.499999999998</v>
      </c>
      <c r="F190" s="116">
        <f>E190*0.45</f>
        <v>6720.9749999999995</v>
      </c>
      <c r="G190" s="2"/>
    </row>
    <row r="191" spans="1:7" ht="38.25">
      <c r="A191" s="20"/>
      <c r="B191" s="114" t="s">
        <v>377</v>
      </c>
      <c r="C191" s="115" t="s">
        <v>378</v>
      </c>
      <c r="D191" s="115">
        <v>199.2</v>
      </c>
      <c r="E191" s="121">
        <f t="shared" si="22"/>
        <v>13222.895999999999</v>
      </c>
      <c r="F191" s="116">
        <f>E191*0.45</f>
        <v>5950.3031999999994</v>
      </c>
      <c r="G191" s="2"/>
    </row>
    <row r="192" spans="1:7" ht="12" customHeight="1">
      <c r="A192" s="20"/>
      <c r="B192" s="21"/>
      <c r="C192" s="21"/>
      <c r="D192" s="21"/>
      <c r="E192" s="21"/>
      <c r="F192" s="122"/>
      <c r="G192" s="2"/>
    </row>
    <row r="193" spans="1:7" ht="12" customHeight="1">
      <c r="A193" s="20"/>
      <c r="B193" s="21"/>
      <c r="C193" s="21"/>
      <c r="D193" s="21"/>
      <c r="E193" s="21"/>
      <c r="F193" s="122"/>
      <c r="G193" s="2"/>
    </row>
    <row r="194" spans="1:7" ht="20.100000000000001" customHeight="1">
      <c r="A194" s="20"/>
      <c r="B194" s="255" t="s">
        <v>349</v>
      </c>
      <c r="C194" s="255"/>
      <c r="D194" s="255"/>
      <c r="E194" s="255"/>
      <c r="F194" s="256"/>
      <c r="G194" s="2"/>
    </row>
    <row r="195" spans="1:7" ht="12" customHeight="1">
      <c r="A195" s="20"/>
      <c r="B195" s="105" t="s">
        <v>355</v>
      </c>
      <c r="C195" s="106" t="s">
        <v>319</v>
      </c>
      <c r="D195" s="142">
        <v>167.3</v>
      </c>
      <c r="E195" s="121">
        <f>D195*66.38</f>
        <v>11105.374</v>
      </c>
      <c r="F195" s="219">
        <f>E195*3</f>
        <v>33316.122000000003</v>
      </c>
      <c r="G195" s="2"/>
    </row>
    <row r="196" spans="1:7" s="203" customFormat="1" ht="12" customHeight="1">
      <c r="A196" s="20"/>
      <c r="B196" s="204"/>
      <c r="C196" s="205"/>
      <c r="D196" s="206"/>
      <c r="E196" s="207"/>
      <c r="F196" s="208"/>
      <c r="G196" s="201"/>
    </row>
    <row r="197" spans="1:7" s="203" customFormat="1" ht="12" customHeight="1">
      <c r="A197" s="20"/>
      <c r="B197" s="204"/>
      <c r="C197" s="205"/>
      <c r="D197" s="206"/>
      <c r="E197" s="207"/>
      <c r="F197" s="208"/>
      <c r="G197" s="201"/>
    </row>
    <row r="198" spans="1:7" s="203" customFormat="1" ht="12" customHeight="1">
      <c r="A198" s="20"/>
      <c r="B198" s="204"/>
      <c r="C198" s="205"/>
      <c r="D198" s="206"/>
      <c r="E198" s="207"/>
      <c r="F198" s="208"/>
      <c r="G198" s="201"/>
    </row>
    <row r="199" spans="1:7" s="203" customFormat="1" ht="45.75" customHeight="1">
      <c r="A199" s="20"/>
      <c r="B199" s="243" t="s">
        <v>442</v>
      </c>
      <c r="C199" s="243"/>
      <c r="D199" s="243"/>
      <c r="E199" s="243"/>
      <c r="F199" s="244"/>
      <c r="G199" s="201"/>
    </row>
    <row r="200" spans="1:7" s="203" customFormat="1" ht="76.5">
      <c r="A200" s="20"/>
      <c r="B200" s="9" t="s">
        <v>4</v>
      </c>
      <c r="C200" s="10" t="s">
        <v>5</v>
      </c>
      <c r="D200" s="10" t="s">
        <v>6</v>
      </c>
      <c r="E200" s="10" t="s">
        <v>452</v>
      </c>
      <c r="F200" s="10" t="s">
        <v>433</v>
      </c>
      <c r="G200" s="201"/>
    </row>
    <row r="201" spans="1:7" s="203" customFormat="1" ht="51">
      <c r="A201" s="20"/>
      <c r="B201" s="215" t="s">
        <v>434</v>
      </c>
      <c r="C201" s="210" t="s">
        <v>56</v>
      </c>
      <c r="D201" s="211">
        <v>225</v>
      </c>
      <c r="E201" s="212">
        <f>D201*66.38</f>
        <v>14935.499999999998</v>
      </c>
      <c r="F201" s="214">
        <f>E201*0.45</f>
        <v>6720.9749999999995</v>
      </c>
      <c r="G201" s="201"/>
    </row>
    <row r="202" spans="1:7" s="203" customFormat="1" ht="25.5">
      <c r="A202" s="20"/>
      <c r="B202" s="202" t="s">
        <v>430</v>
      </c>
      <c r="C202" s="210" t="s">
        <v>378</v>
      </c>
      <c r="D202" s="211">
        <v>199.2</v>
      </c>
      <c r="E202" s="212">
        <f t="shared" ref="E202:E204" si="23">D202*66.38</f>
        <v>13222.895999999999</v>
      </c>
      <c r="F202" s="214">
        <f>E202*0.45</f>
        <v>5950.3031999999994</v>
      </c>
      <c r="G202" s="201"/>
    </row>
    <row r="203" spans="1:7" s="203" customFormat="1" ht="25.5">
      <c r="A203" s="20"/>
      <c r="B203" s="209" t="s">
        <v>431</v>
      </c>
      <c r="C203" s="210" t="s">
        <v>106</v>
      </c>
      <c r="D203" s="211">
        <v>741.4</v>
      </c>
      <c r="E203" s="212">
        <f t="shared" si="23"/>
        <v>49214.131999999998</v>
      </c>
      <c r="F203" s="214">
        <f>E203*0.25</f>
        <v>12303.532999999999</v>
      </c>
      <c r="G203" s="201"/>
    </row>
    <row r="204" spans="1:7" ht="12" customHeight="1">
      <c r="A204" s="20"/>
      <c r="B204" s="209" t="s">
        <v>432</v>
      </c>
      <c r="C204" s="210" t="s">
        <v>105</v>
      </c>
      <c r="D204" s="211">
        <v>167.7</v>
      </c>
      <c r="E204" s="212">
        <f t="shared" si="23"/>
        <v>11131.925999999998</v>
      </c>
      <c r="F204" s="214">
        <f>E204*0.25</f>
        <v>2782.9814999999994</v>
      </c>
      <c r="G204" s="2"/>
    </row>
    <row r="205" spans="1:7" ht="12" customHeight="1">
      <c r="A205" s="20"/>
      <c r="B205" s="209"/>
      <c r="C205" s="210"/>
      <c r="D205" s="211"/>
      <c r="E205" s="213"/>
      <c r="F205" s="218"/>
      <c r="G205" s="2"/>
    </row>
    <row r="206" spans="1:7" s="203" customFormat="1" ht="12" customHeight="1">
      <c r="A206" s="20"/>
      <c r="B206" s="204"/>
      <c r="C206" s="205"/>
      <c r="D206" s="206"/>
      <c r="E206" s="216"/>
      <c r="F206" s="217"/>
      <c r="G206" s="201"/>
    </row>
    <row r="207" spans="1:7" s="203" customFormat="1" ht="12" customHeight="1">
      <c r="A207" s="20"/>
      <c r="B207" s="204"/>
      <c r="C207" s="205"/>
      <c r="D207" s="206"/>
      <c r="E207" s="216"/>
      <c r="F207" s="217"/>
      <c r="G207" s="201"/>
    </row>
    <row r="208" spans="1:7" ht="33.75" customHeight="1">
      <c r="A208" s="20"/>
      <c r="B208" s="259" t="s">
        <v>420</v>
      </c>
      <c r="C208" s="260"/>
      <c r="D208" s="260"/>
      <c r="E208" s="260"/>
      <c r="F208" s="260"/>
      <c r="G208" s="2"/>
    </row>
    <row r="209" spans="1:7" ht="26.25" customHeight="1">
      <c r="A209" s="20"/>
      <c r="B209" s="139" t="s">
        <v>457</v>
      </c>
      <c r="C209" s="257" t="s">
        <v>456</v>
      </c>
      <c r="D209" s="258"/>
      <c r="E209" s="258"/>
      <c r="F209" s="258"/>
      <c r="G209" s="2"/>
    </row>
    <row r="210" spans="1:7" ht="12" customHeight="1">
      <c r="A210" s="20"/>
      <c r="B210" s="21"/>
      <c r="C210" s="21"/>
      <c r="D210" s="21"/>
      <c r="E210" s="21"/>
      <c r="F210" s="21"/>
      <c r="G210" s="2"/>
    </row>
    <row r="211" spans="1:7" ht="12" customHeight="1">
      <c r="A211" s="20"/>
      <c r="B211" s="21"/>
      <c r="C211" s="21"/>
      <c r="D211" s="21"/>
      <c r="E211" s="21"/>
      <c r="F211" s="21"/>
      <c r="G211" s="2"/>
    </row>
    <row r="212" spans="1:7" ht="12" customHeight="1">
      <c r="A212" s="20"/>
      <c r="B212" s="21"/>
      <c r="C212" s="21"/>
      <c r="D212" s="21"/>
      <c r="E212" s="21"/>
      <c r="F212" s="21"/>
      <c r="G212" s="2"/>
    </row>
    <row r="213" spans="1:7" ht="36" customHeight="1">
      <c r="A213" s="1"/>
      <c r="B213" s="267" t="s">
        <v>108</v>
      </c>
      <c r="C213" s="267"/>
      <c r="D213" s="267"/>
      <c r="E213" s="267"/>
      <c r="F213" s="267"/>
      <c r="G213" s="2"/>
    </row>
    <row r="214" spans="1:7" ht="89.25" customHeight="1">
      <c r="A214" s="28"/>
      <c r="B214" s="9" t="s">
        <v>4</v>
      </c>
      <c r="C214" s="10" t="s">
        <v>5</v>
      </c>
      <c r="D214" s="10" t="s">
        <v>6</v>
      </c>
      <c r="E214" s="10" t="s">
        <v>452</v>
      </c>
      <c r="F214" s="10" t="s">
        <v>374</v>
      </c>
      <c r="G214" s="2"/>
    </row>
    <row r="215" spans="1:7" ht="14.25" customHeight="1">
      <c r="A215" s="36"/>
      <c r="B215" s="237">
        <v>1</v>
      </c>
      <c r="C215" s="238">
        <v>2</v>
      </c>
      <c r="D215" s="238">
        <v>3</v>
      </c>
      <c r="E215" s="238">
        <v>4</v>
      </c>
      <c r="F215" s="237">
        <v>5</v>
      </c>
      <c r="G215" s="2"/>
    </row>
    <row r="216" spans="1:7" ht="25.5">
      <c r="A216" s="24"/>
      <c r="B216" s="239" t="s">
        <v>109</v>
      </c>
      <c r="C216" s="240" t="s">
        <v>110</v>
      </c>
      <c r="D216" s="241">
        <v>125.9</v>
      </c>
      <c r="E216" s="242">
        <f>D216*66.38</f>
        <v>8357.2420000000002</v>
      </c>
      <c r="F216" s="242">
        <f>E216*0.45</f>
        <v>3760.7589000000003</v>
      </c>
      <c r="G216" s="2"/>
    </row>
    <row r="217" spans="1:7" ht="14.25">
      <c r="A217" s="24"/>
      <c r="B217" s="239" t="s">
        <v>111</v>
      </c>
      <c r="C217" s="240" t="s">
        <v>112</v>
      </c>
      <c r="D217" s="241">
        <v>3.8</v>
      </c>
      <c r="E217" s="242">
        <f t="shared" ref="E217:E225" si="24">D217*66.38</f>
        <v>252.24399999999997</v>
      </c>
      <c r="F217" s="242">
        <f t="shared" ref="F217:F218" si="25">E217*0.45</f>
        <v>113.50979999999998</v>
      </c>
      <c r="G217" s="2"/>
    </row>
    <row r="218" spans="1:7" ht="14.25">
      <c r="A218" s="24"/>
      <c r="B218" s="239" t="s">
        <v>113</v>
      </c>
      <c r="C218" s="240" t="s">
        <v>114</v>
      </c>
      <c r="D218" s="241">
        <v>58.3</v>
      </c>
      <c r="E218" s="242">
        <f t="shared" si="24"/>
        <v>3869.9539999999997</v>
      </c>
      <c r="F218" s="242">
        <f t="shared" si="25"/>
        <v>1741.4793</v>
      </c>
      <c r="G218" s="2"/>
    </row>
    <row r="219" spans="1:7" ht="14.25">
      <c r="A219" s="24"/>
      <c r="B219" s="239" t="s">
        <v>115</v>
      </c>
      <c r="C219" s="240" t="s">
        <v>116</v>
      </c>
      <c r="D219" s="241">
        <v>21.5</v>
      </c>
      <c r="E219" s="242">
        <f t="shared" si="24"/>
        <v>1427.1699999999998</v>
      </c>
      <c r="F219" s="242">
        <f t="shared" ref="F219:F225" si="26">E219*0.45</f>
        <v>642.22649999999999</v>
      </c>
      <c r="G219" s="2"/>
    </row>
    <row r="220" spans="1:7" ht="25.5">
      <c r="A220" s="24"/>
      <c r="B220" s="239" t="s">
        <v>117</v>
      </c>
      <c r="C220" s="240" t="s">
        <v>101</v>
      </c>
      <c r="D220" s="241">
        <v>8</v>
      </c>
      <c r="E220" s="242">
        <f t="shared" si="24"/>
        <v>531.04</v>
      </c>
      <c r="F220" s="242">
        <f t="shared" si="26"/>
        <v>238.96799999999999</v>
      </c>
      <c r="G220" s="2"/>
    </row>
    <row r="221" spans="1:7" ht="25.5">
      <c r="A221" s="24"/>
      <c r="B221" s="239" t="s">
        <v>118</v>
      </c>
      <c r="C221" s="240" t="s">
        <v>119</v>
      </c>
      <c r="D221" s="241">
        <v>20.5</v>
      </c>
      <c r="E221" s="242">
        <f t="shared" si="24"/>
        <v>1360.79</v>
      </c>
      <c r="F221" s="242">
        <f t="shared" si="26"/>
        <v>612.35550000000001</v>
      </c>
      <c r="G221" s="2"/>
    </row>
    <row r="222" spans="1:7" ht="14.25">
      <c r="A222" s="24"/>
      <c r="B222" s="239" t="s">
        <v>120</v>
      </c>
      <c r="C222" s="240" t="s">
        <v>121</v>
      </c>
      <c r="D222" s="241">
        <v>25.4</v>
      </c>
      <c r="E222" s="242">
        <f t="shared" si="24"/>
        <v>1686.0519999999997</v>
      </c>
      <c r="F222" s="242">
        <f t="shared" si="26"/>
        <v>758.72339999999986</v>
      </c>
      <c r="G222" s="2"/>
    </row>
    <row r="223" spans="1:7" ht="14.25">
      <c r="A223" s="24"/>
      <c r="B223" s="239" t="s">
        <v>122</v>
      </c>
      <c r="C223" s="240" t="s">
        <v>123</v>
      </c>
      <c r="D223" s="241">
        <v>18.2</v>
      </c>
      <c r="E223" s="242">
        <f t="shared" si="24"/>
        <v>1208.1159999999998</v>
      </c>
      <c r="F223" s="242">
        <f t="shared" si="26"/>
        <v>543.65219999999988</v>
      </c>
      <c r="G223" s="2"/>
    </row>
    <row r="224" spans="1:7" ht="14.25">
      <c r="A224" s="24"/>
      <c r="B224" s="239" t="s">
        <v>317</v>
      </c>
      <c r="C224" s="240" t="s">
        <v>358</v>
      </c>
      <c r="D224" s="241">
        <v>8.6</v>
      </c>
      <c r="E224" s="242">
        <f t="shared" si="24"/>
        <v>570.86799999999994</v>
      </c>
      <c r="F224" s="242">
        <f t="shared" si="26"/>
        <v>256.89060000000001</v>
      </c>
      <c r="G224" s="2"/>
    </row>
    <row r="225" spans="1:7" s="227" customFormat="1" ht="14.25">
      <c r="A225" s="24"/>
      <c r="B225" s="239" t="s">
        <v>248</v>
      </c>
      <c r="C225" s="240" t="s">
        <v>441</v>
      </c>
      <c r="D225" s="241">
        <v>10.9</v>
      </c>
      <c r="E225" s="242">
        <f t="shared" si="24"/>
        <v>723.54200000000003</v>
      </c>
      <c r="F225" s="242">
        <f t="shared" si="26"/>
        <v>325.59390000000002</v>
      </c>
      <c r="G225" s="226"/>
    </row>
    <row r="226" spans="1:7" ht="27.6" customHeight="1">
      <c r="A226" s="37"/>
      <c r="B226" s="272" t="s">
        <v>124</v>
      </c>
      <c r="C226" s="272"/>
      <c r="D226" s="272"/>
      <c r="E226" s="272"/>
      <c r="F226" s="272"/>
      <c r="G226" s="2"/>
    </row>
    <row r="227" spans="1:7" ht="15" customHeight="1">
      <c r="A227" s="37"/>
      <c r="B227" s="37"/>
      <c r="C227" s="24"/>
      <c r="D227" s="25"/>
      <c r="E227" s="26"/>
      <c r="F227" s="27"/>
      <c r="G227" s="2"/>
    </row>
    <row r="228" spans="1:7" ht="15" customHeight="1">
      <c r="A228" s="37"/>
      <c r="B228" s="37"/>
      <c r="C228" s="24"/>
      <c r="D228" s="25"/>
      <c r="E228" s="26"/>
      <c r="F228" s="27"/>
      <c r="G228" s="2"/>
    </row>
    <row r="229" spans="1:7" ht="36" customHeight="1">
      <c r="A229" s="7"/>
      <c r="B229" s="286" t="s">
        <v>125</v>
      </c>
      <c r="C229" s="286"/>
      <c r="D229" s="286"/>
      <c r="E229" s="286"/>
      <c r="F229" s="286"/>
      <c r="G229" s="2"/>
    </row>
    <row r="230" spans="1:7" ht="89.25">
      <c r="A230" s="28"/>
      <c r="B230" s="9" t="s">
        <v>4</v>
      </c>
      <c r="C230" s="10" t="s">
        <v>5</v>
      </c>
      <c r="D230" s="287" t="s">
        <v>6</v>
      </c>
      <c r="E230" s="287"/>
      <c r="F230" s="10" t="s">
        <v>452</v>
      </c>
      <c r="G230" s="14"/>
    </row>
    <row r="231" spans="1:7" ht="25.5">
      <c r="A231" s="15"/>
      <c r="B231" s="16" t="s">
        <v>126</v>
      </c>
      <c r="C231" s="38" t="s">
        <v>127</v>
      </c>
      <c r="D231" s="285" t="s">
        <v>128</v>
      </c>
      <c r="E231" s="285"/>
      <c r="F231" s="23">
        <f>D231*66.38</f>
        <v>464.65999999999997</v>
      </c>
      <c r="G231" s="14"/>
    </row>
    <row r="232" spans="1:7" ht="25.5">
      <c r="A232" s="15"/>
      <c r="B232" s="16" t="s">
        <v>129</v>
      </c>
      <c r="C232" s="38" t="s">
        <v>10</v>
      </c>
      <c r="D232" s="285" t="s">
        <v>130</v>
      </c>
      <c r="E232" s="285"/>
      <c r="F232" s="23">
        <f t="shared" ref="F232:F251" si="27">D232*66.38</f>
        <v>265.52</v>
      </c>
      <c r="G232" s="14"/>
    </row>
    <row r="233" spans="1:7" ht="14.25">
      <c r="A233" s="15"/>
      <c r="B233" s="16" t="s">
        <v>131</v>
      </c>
      <c r="C233" s="38" t="s">
        <v>18</v>
      </c>
      <c r="D233" s="285">
        <v>20.2</v>
      </c>
      <c r="E233" s="285"/>
      <c r="F233" s="23">
        <f t="shared" si="27"/>
        <v>1340.8759999999997</v>
      </c>
      <c r="G233" s="14"/>
    </row>
    <row r="234" spans="1:7" ht="14.25">
      <c r="A234" s="15"/>
      <c r="B234" s="16" t="s">
        <v>133</v>
      </c>
      <c r="C234" s="38" t="s">
        <v>14</v>
      </c>
      <c r="D234" s="285" t="s">
        <v>134</v>
      </c>
      <c r="E234" s="285"/>
      <c r="F234" s="23">
        <f t="shared" si="27"/>
        <v>477.93599999999998</v>
      </c>
      <c r="G234" s="14"/>
    </row>
    <row r="235" spans="1:7" ht="25.5">
      <c r="A235" s="15"/>
      <c r="B235" s="16" t="s">
        <v>135</v>
      </c>
      <c r="C235" s="38" t="s">
        <v>20</v>
      </c>
      <c r="D235" s="285">
        <v>19.600000000000001</v>
      </c>
      <c r="E235" s="285"/>
      <c r="F235" s="23">
        <f t="shared" si="27"/>
        <v>1301.048</v>
      </c>
      <c r="G235" s="14"/>
    </row>
    <row r="236" spans="1:7" ht="38.25">
      <c r="A236" s="15"/>
      <c r="B236" s="16" t="s">
        <v>136</v>
      </c>
      <c r="C236" s="38" t="s">
        <v>79</v>
      </c>
      <c r="D236" s="285" t="s">
        <v>137</v>
      </c>
      <c r="E236" s="285"/>
      <c r="F236" s="23">
        <f t="shared" si="27"/>
        <v>2655.2</v>
      </c>
      <c r="G236" s="14"/>
    </row>
    <row r="237" spans="1:7" ht="14.25">
      <c r="A237" s="15"/>
      <c r="B237" s="16" t="s">
        <v>138</v>
      </c>
      <c r="C237" s="17" t="s">
        <v>101</v>
      </c>
      <c r="D237" s="285">
        <v>8</v>
      </c>
      <c r="E237" s="285"/>
      <c r="F237" s="23">
        <f t="shared" si="27"/>
        <v>531.04</v>
      </c>
      <c r="G237" s="14"/>
    </row>
    <row r="238" spans="1:7" ht="25.5">
      <c r="A238" s="15"/>
      <c r="B238" s="16" t="s">
        <v>139</v>
      </c>
      <c r="C238" s="38" t="s">
        <v>47</v>
      </c>
      <c r="D238" s="285" t="s">
        <v>140</v>
      </c>
      <c r="E238" s="285"/>
      <c r="F238" s="23">
        <f t="shared" si="27"/>
        <v>6764.1220000000003</v>
      </c>
      <c r="G238" s="14"/>
    </row>
    <row r="239" spans="1:7" ht="25.5">
      <c r="A239" s="15"/>
      <c r="B239" s="16" t="s">
        <v>141</v>
      </c>
      <c r="C239" s="38" t="s">
        <v>47</v>
      </c>
      <c r="D239" s="285" t="s">
        <v>140</v>
      </c>
      <c r="E239" s="285"/>
      <c r="F239" s="23">
        <f t="shared" si="27"/>
        <v>6764.1220000000003</v>
      </c>
      <c r="G239" s="14"/>
    </row>
    <row r="240" spans="1:7" ht="38.25">
      <c r="A240" s="15"/>
      <c r="B240" s="16" t="s">
        <v>142</v>
      </c>
      <c r="C240" s="38" t="s">
        <v>105</v>
      </c>
      <c r="D240" s="285" t="s">
        <v>143</v>
      </c>
      <c r="E240" s="285"/>
      <c r="F240" s="23">
        <f t="shared" si="27"/>
        <v>11131.925999999998</v>
      </c>
      <c r="G240" s="14"/>
    </row>
    <row r="241" spans="1:7" ht="51">
      <c r="A241" s="15"/>
      <c r="B241" s="16" t="s">
        <v>144</v>
      </c>
      <c r="C241" s="38" t="s">
        <v>145</v>
      </c>
      <c r="D241" s="285" t="s">
        <v>146</v>
      </c>
      <c r="E241" s="285"/>
      <c r="F241" s="23">
        <f t="shared" si="27"/>
        <v>24992.07</v>
      </c>
      <c r="G241" s="14"/>
    </row>
    <row r="242" spans="1:7" ht="51">
      <c r="A242" s="15"/>
      <c r="B242" s="16" t="s">
        <v>147</v>
      </c>
      <c r="C242" s="38" t="s">
        <v>145</v>
      </c>
      <c r="D242" s="285" t="s">
        <v>146</v>
      </c>
      <c r="E242" s="285"/>
      <c r="F242" s="23">
        <f t="shared" si="27"/>
        <v>24992.07</v>
      </c>
      <c r="G242" s="14"/>
    </row>
    <row r="243" spans="1:7" ht="38.25">
      <c r="A243" s="15"/>
      <c r="B243" s="16" t="s">
        <v>148</v>
      </c>
      <c r="C243" s="38" t="s">
        <v>106</v>
      </c>
      <c r="D243" s="285" t="s">
        <v>149</v>
      </c>
      <c r="E243" s="285"/>
      <c r="F243" s="23">
        <f t="shared" si="27"/>
        <v>49214.131999999998</v>
      </c>
      <c r="G243" s="14"/>
    </row>
    <row r="244" spans="1:7" ht="38.25">
      <c r="A244" s="15"/>
      <c r="B244" s="16" t="s">
        <v>150</v>
      </c>
      <c r="C244" s="38" t="s">
        <v>151</v>
      </c>
      <c r="D244" s="285">
        <v>411.9</v>
      </c>
      <c r="E244" s="285"/>
      <c r="F244" s="23">
        <f t="shared" si="27"/>
        <v>27341.921999999995</v>
      </c>
      <c r="G244" s="14"/>
    </row>
    <row r="245" spans="1:7" ht="38.25">
      <c r="A245" s="15"/>
      <c r="B245" s="16" t="s">
        <v>152</v>
      </c>
      <c r="C245" s="38" t="s">
        <v>40</v>
      </c>
      <c r="D245" s="285">
        <v>114.4</v>
      </c>
      <c r="E245" s="285"/>
      <c r="F245" s="23">
        <f t="shared" si="27"/>
        <v>7593.8720000000003</v>
      </c>
      <c r="G245" s="14"/>
    </row>
    <row r="246" spans="1:7" ht="38.25">
      <c r="A246" s="15"/>
      <c r="B246" s="16" t="s">
        <v>153</v>
      </c>
      <c r="C246" s="38" t="s">
        <v>36</v>
      </c>
      <c r="D246" s="309" t="s">
        <v>154</v>
      </c>
      <c r="E246" s="309"/>
      <c r="F246" s="23">
        <f t="shared" si="27"/>
        <v>8961.2999999999993</v>
      </c>
      <c r="G246" s="14"/>
    </row>
    <row r="247" spans="1:7" ht="25.5">
      <c r="A247" s="15"/>
      <c r="B247" s="16" t="s">
        <v>155</v>
      </c>
      <c r="C247" s="38" t="s">
        <v>106</v>
      </c>
      <c r="D247" s="309">
        <v>741.4</v>
      </c>
      <c r="E247" s="309"/>
      <c r="F247" s="23">
        <f t="shared" si="27"/>
        <v>49214.131999999998</v>
      </c>
      <c r="G247" s="23"/>
    </row>
    <row r="248" spans="1:7" ht="14.25">
      <c r="A248" s="15"/>
      <c r="B248" s="16" t="s">
        <v>156</v>
      </c>
      <c r="C248" s="38" t="s">
        <v>38</v>
      </c>
      <c r="D248" s="285">
        <v>225.5</v>
      </c>
      <c r="E248" s="285"/>
      <c r="F248" s="23">
        <f t="shared" si="27"/>
        <v>14968.689999999999</v>
      </c>
      <c r="G248" s="14"/>
    </row>
    <row r="249" spans="1:7" ht="25.5">
      <c r="A249" s="15"/>
      <c r="B249" s="16" t="s">
        <v>157</v>
      </c>
      <c r="C249" s="38" t="s">
        <v>18</v>
      </c>
      <c r="D249" s="285">
        <v>20.2</v>
      </c>
      <c r="E249" s="285"/>
      <c r="F249" s="23">
        <f t="shared" si="27"/>
        <v>1340.8759999999997</v>
      </c>
      <c r="G249" s="14"/>
    </row>
    <row r="250" spans="1:7" ht="25.5">
      <c r="A250" s="15"/>
      <c r="B250" s="16" t="s">
        <v>158</v>
      </c>
      <c r="C250" s="38" t="s">
        <v>16</v>
      </c>
      <c r="D250" s="285" t="s">
        <v>132</v>
      </c>
      <c r="E250" s="285"/>
      <c r="F250" s="23">
        <f t="shared" si="27"/>
        <v>1208.1159999999998</v>
      </c>
      <c r="G250" s="14"/>
    </row>
    <row r="251" spans="1:7" ht="25.5">
      <c r="A251" s="15"/>
      <c r="B251" s="16" t="s">
        <v>159</v>
      </c>
      <c r="C251" s="38" t="s">
        <v>106</v>
      </c>
      <c r="D251" s="285">
        <v>741.4</v>
      </c>
      <c r="E251" s="285"/>
      <c r="F251" s="23">
        <f t="shared" si="27"/>
        <v>49214.131999999998</v>
      </c>
      <c r="G251" s="14"/>
    </row>
    <row r="252" spans="1:7" ht="23.25" customHeight="1">
      <c r="A252" s="39"/>
      <c r="B252" s="272"/>
      <c r="C252" s="272"/>
      <c r="D252" s="272"/>
      <c r="E252" s="272"/>
      <c r="F252" s="272"/>
      <c r="G252" s="2"/>
    </row>
    <row r="253" spans="1:7" ht="23.25" customHeight="1">
      <c r="A253" s="39"/>
      <c r="B253" s="21"/>
      <c r="C253" s="21"/>
      <c r="D253" s="21"/>
      <c r="E253" s="21"/>
      <c r="F253" s="21"/>
      <c r="G253" s="2"/>
    </row>
    <row r="254" spans="1:7" ht="23.25" customHeight="1">
      <c r="A254" s="39"/>
      <c r="B254" s="21"/>
      <c r="C254" s="21"/>
      <c r="D254" s="21"/>
      <c r="E254" s="21"/>
      <c r="F254" s="21"/>
      <c r="G254" s="2"/>
    </row>
    <row r="255" spans="1:7" ht="23.25" customHeight="1">
      <c r="A255" s="39"/>
      <c r="B255" s="21"/>
      <c r="C255" s="21"/>
      <c r="D255" s="21"/>
      <c r="E255" s="21"/>
      <c r="F255" s="21"/>
      <c r="G255" s="2"/>
    </row>
    <row r="256" spans="1:7" ht="30" customHeight="1">
      <c r="A256" s="40"/>
      <c r="B256" s="310" t="s">
        <v>215</v>
      </c>
      <c r="C256" s="310"/>
      <c r="D256" s="310"/>
      <c r="E256" s="310"/>
      <c r="F256" s="310"/>
      <c r="G256" s="2"/>
    </row>
    <row r="257" spans="1:7" ht="76.5">
      <c r="A257" s="41"/>
      <c r="B257" s="9" t="s">
        <v>4</v>
      </c>
      <c r="C257" s="10" t="s">
        <v>5</v>
      </c>
      <c r="D257" s="10" t="s">
        <v>6</v>
      </c>
      <c r="E257" s="10" t="s">
        <v>452</v>
      </c>
      <c r="F257" s="10" t="s">
        <v>425</v>
      </c>
      <c r="G257" s="2"/>
    </row>
    <row r="258" spans="1:7" ht="14.25">
      <c r="A258" s="42"/>
      <c r="B258" s="95">
        <v>1</v>
      </c>
      <c r="C258" s="96">
        <v>2</v>
      </c>
      <c r="D258" s="96">
        <v>3</v>
      </c>
      <c r="E258" s="96">
        <v>4</v>
      </c>
      <c r="F258" s="95">
        <v>5</v>
      </c>
      <c r="G258" s="2"/>
    </row>
    <row r="259" spans="1:7" ht="25.5">
      <c r="A259" s="42"/>
      <c r="B259" s="177" t="s">
        <v>251</v>
      </c>
      <c r="C259" s="72" t="s">
        <v>250</v>
      </c>
      <c r="D259" s="182">
        <v>382</v>
      </c>
      <c r="E259" s="183">
        <f>D259*666.38*3</f>
        <v>763671.48</v>
      </c>
      <c r="F259" s="183">
        <f>E259*0.55</f>
        <v>420019.31400000001</v>
      </c>
      <c r="G259" s="2"/>
    </row>
    <row r="260" spans="1:7" ht="14.25">
      <c r="A260" s="42"/>
      <c r="B260" s="178" t="s">
        <v>194</v>
      </c>
      <c r="C260" s="72" t="s">
        <v>195</v>
      </c>
      <c r="D260" s="182">
        <v>7.1</v>
      </c>
      <c r="E260" s="183">
        <f>D260*66.38</f>
        <v>471.29799999999994</v>
      </c>
      <c r="F260" s="183">
        <f>E260*0.55</f>
        <v>259.21389999999997</v>
      </c>
      <c r="G260" s="2"/>
    </row>
    <row r="261" spans="1:7" ht="14.25">
      <c r="A261" s="42"/>
      <c r="B261" s="178" t="s">
        <v>196</v>
      </c>
      <c r="C261" s="72" t="s">
        <v>197</v>
      </c>
      <c r="D261" s="184">
        <v>4.8</v>
      </c>
      <c r="E261" s="183">
        <f t="shared" ref="E261:E306" si="28">D261*66.38</f>
        <v>318.62399999999997</v>
      </c>
      <c r="F261" s="183">
        <f t="shared" ref="F261:F306" si="29">E261*0.55</f>
        <v>175.2432</v>
      </c>
      <c r="G261" s="2"/>
    </row>
    <row r="262" spans="1:7" ht="25.5">
      <c r="A262" s="42"/>
      <c r="B262" s="178" t="s">
        <v>198</v>
      </c>
      <c r="C262" s="72" t="s">
        <v>195</v>
      </c>
      <c r="D262" s="182">
        <v>7.1</v>
      </c>
      <c r="E262" s="183">
        <f t="shared" si="28"/>
        <v>471.29799999999994</v>
      </c>
      <c r="F262" s="183">
        <f t="shared" si="29"/>
        <v>259.21389999999997</v>
      </c>
      <c r="G262" s="2"/>
    </row>
    <row r="263" spans="1:7" ht="25.5">
      <c r="A263" s="42"/>
      <c r="B263" s="178" t="s">
        <v>199</v>
      </c>
      <c r="C263" s="72" t="s">
        <v>160</v>
      </c>
      <c r="D263" s="184">
        <v>4.8</v>
      </c>
      <c r="E263" s="183">
        <f t="shared" si="28"/>
        <v>318.62399999999997</v>
      </c>
      <c r="F263" s="183">
        <f t="shared" si="29"/>
        <v>175.2432</v>
      </c>
      <c r="G263" s="2"/>
    </row>
    <row r="264" spans="1:7" ht="14.25">
      <c r="A264" s="42"/>
      <c r="B264" s="178" t="s">
        <v>200</v>
      </c>
      <c r="C264" s="72" t="s">
        <v>201</v>
      </c>
      <c r="D264" s="182">
        <v>5.7</v>
      </c>
      <c r="E264" s="183">
        <f t="shared" si="28"/>
        <v>378.36599999999999</v>
      </c>
      <c r="F264" s="183">
        <f t="shared" si="29"/>
        <v>208.10130000000001</v>
      </c>
      <c r="G264" s="2"/>
    </row>
    <row r="265" spans="1:7" ht="14.25">
      <c r="A265" s="42"/>
      <c r="B265" s="178" t="s">
        <v>202</v>
      </c>
      <c r="C265" s="73" t="s">
        <v>203</v>
      </c>
      <c r="D265" s="184">
        <v>2.9</v>
      </c>
      <c r="E265" s="183">
        <f t="shared" si="28"/>
        <v>192.50199999999998</v>
      </c>
      <c r="F265" s="183">
        <f t="shared" si="29"/>
        <v>105.87609999999999</v>
      </c>
      <c r="G265" s="2"/>
    </row>
    <row r="266" spans="1:7" ht="14.25">
      <c r="A266" s="42"/>
      <c r="B266" s="178" t="s">
        <v>204</v>
      </c>
      <c r="C266" s="72" t="s">
        <v>205</v>
      </c>
      <c r="D266" s="184">
        <v>38.4</v>
      </c>
      <c r="E266" s="183">
        <f t="shared" si="28"/>
        <v>2548.9919999999997</v>
      </c>
      <c r="F266" s="183">
        <f t="shared" si="29"/>
        <v>1401.9456</v>
      </c>
      <c r="G266" s="2"/>
    </row>
    <row r="267" spans="1:7" ht="14.25">
      <c r="A267" s="42"/>
      <c r="B267" s="178" t="s">
        <v>206</v>
      </c>
      <c r="C267" s="72" t="s">
        <v>207</v>
      </c>
      <c r="D267" s="184">
        <v>47.1</v>
      </c>
      <c r="E267" s="183">
        <f t="shared" si="28"/>
        <v>3126.498</v>
      </c>
      <c r="F267" s="183">
        <f t="shared" si="29"/>
        <v>1719.5739000000001</v>
      </c>
      <c r="G267" s="2"/>
    </row>
    <row r="268" spans="1:7" ht="14.25">
      <c r="A268" s="42"/>
      <c r="B268" s="178" t="s">
        <v>208</v>
      </c>
      <c r="C268" s="73" t="s">
        <v>209</v>
      </c>
      <c r="D268" s="185">
        <v>92.6</v>
      </c>
      <c r="E268" s="183">
        <f t="shared" si="28"/>
        <v>6146.7879999999996</v>
      </c>
      <c r="F268" s="183">
        <f t="shared" si="29"/>
        <v>3380.7334000000001</v>
      </c>
      <c r="G268" s="2"/>
    </row>
    <row r="269" spans="1:7" ht="14.25">
      <c r="A269" s="42"/>
      <c r="B269" s="178" t="s">
        <v>210</v>
      </c>
      <c r="C269" s="73" t="s">
        <v>209</v>
      </c>
      <c r="D269" s="185">
        <v>92.6</v>
      </c>
      <c r="E269" s="183">
        <f t="shared" si="28"/>
        <v>6146.7879999999996</v>
      </c>
      <c r="F269" s="183">
        <f t="shared" si="29"/>
        <v>3380.7334000000001</v>
      </c>
      <c r="G269" s="2"/>
    </row>
    <row r="270" spans="1:7" ht="25.5">
      <c r="A270" s="42"/>
      <c r="B270" s="178" t="s">
        <v>224</v>
      </c>
      <c r="C270" s="72" t="s">
        <v>225</v>
      </c>
      <c r="D270" s="184">
        <v>186.4</v>
      </c>
      <c r="E270" s="183">
        <f t="shared" si="28"/>
        <v>12373.232</v>
      </c>
      <c r="F270" s="183">
        <f t="shared" si="29"/>
        <v>6805.2776000000003</v>
      </c>
      <c r="G270" s="2"/>
    </row>
    <row r="271" spans="1:7" ht="25.5">
      <c r="A271" s="42"/>
      <c r="B271" s="178" t="s">
        <v>385</v>
      </c>
      <c r="C271" s="72" t="s">
        <v>226</v>
      </c>
      <c r="D271" s="184">
        <v>246.1</v>
      </c>
      <c r="E271" s="183">
        <f t="shared" si="28"/>
        <v>16336.117999999999</v>
      </c>
      <c r="F271" s="183">
        <f t="shared" si="29"/>
        <v>8984.8649000000005</v>
      </c>
      <c r="G271" s="2"/>
    </row>
    <row r="272" spans="1:7" ht="25.5">
      <c r="A272" s="42"/>
      <c r="B272" s="178" t="s">
        <v>386</v>
      </c>
      <c r="C272" s="72" t="s">
        <v>227</v>
      </c>
      <c r="D272" s="184">
        <v>164.9</v>
      </c>
      <c r="E272" s="183">
        <f t="shared" si="28"/>
        <v>10946.062</v>
      </c>
      <c r="F272" s="183">
        <f t="shared" si="29"/>
        <v>6020.3341</v>
      </c>
      <c r="G272" s="2"/>
    </row>
    <row r="273" spans="1:7" ht="25.5">
      <c r="A273" s="42"/>
      <c r="B273" s="178" t="s">
        <v>387</v>
      </c>
      <c r="C273" s="72" t="s">
        <v>228</v>
      </c>
      <c r="D273" s="184">
        <v>225.8</v>
      </c>
      <c r="E273" s="183">
        <f t="shared" si="28"/>
        <v>14988.603999999999</v>
      </c>
      <c r="F273" s="183">
        <f t="shared" si="29"/>
        <v>8243.7322000000004</v>
      </c>
      <c r="G273" s="2"/>
    </row>
    <row r="274" spans="1:7" ht="25.5">
      <c r="A274" s="42"/>
      <c r="B274" s="178" t="s">
        <v>388</v>
      </c>
      <c r="C274" s="72" t="s">
        <v>225</v>
      </c>
      <c r="D274" s="184">
        <v>186.4</v>
      </c>
      <c r="E274" s="183">
        <f t="shared" si="28"/>
        <v>12373.232</v>
      </c>
      <c r="F274" s="183">
        <f t="shared" si="29"/>
        <v>6805.2776000000003</v>
      </c>
      <c r="G274" s="2"/>
    </row>
    <row r="275" spans="1:7" ht="25.5">
      <c r="A275" s="42"/>
      <c r="B275" s="178" t="s">
        <v>389</v>
      </c>
      <c r="C275" s="72" t="s">
        <v>226</v>
      </c>
      <c r="D275" s="184">
        <v>246.1</v>
      </c>
      <c r="E275" s="183">
        <f t="shared" si="28"/>
        <v>16336.117999999999</v>
      </c>
      <c r="F275" s="183">
        <f t="shared" si="29"/>
        <v>8984.8649000000005</v>
      </c>
      <c r="G275" s="2"/>
    </row>
    <row r="276" spans="1:7" ht="25.5">
      <c r="A276" s="42"/>
      <c r="B276" s="178" t="s">
        <v>390</v>
      </c>
      <c r="C276" s="72" t="s">
        <v>227</v>
      </c>
      <c r="D276" s="184">
        <v>164.9</v>
      </c>
      <c r="E276" s="183">
        <f t="shared" si="28"/>
        <v>10946.062</v>
      </c>
      <c r="F276" s="183">
        <f t="shared" si="29"/>
        <v>6020.3341</v>
      </c>
      <c r="G276" s="2"/>
    </row>
    <row r="277" spans="1:7" ht="25.5">
      <c r="A277" s="42"/>
      <c r="B277" s="178" t="s">
        <v>391</v>
      </c>
      <c r="C277" s="72" t="s">
        <v>228</v>
      </c>
      <c r="D277" s="184">
        <v>225.8</v>
      </c>
      <c r="E277" s="183">
        <f t="shared" si="28"/>
        <v>14988.603999999999</v>
      </c>
      <c r="F277" s="183">
        <f t="shared" si="29"/>
        <v>8243.7322000000004</v>
      </c>
      <c r="G277" s="2"/>
    </row>
    <row r="278" spans="1:7" ht="25.5">
      <c r="A278" s="42"/>
      <c r="B278" s="178" t="s">
        <v>392</v>
      </c>
      <c r="C278" s="72" t="s">
        <v>229</v>
      </c>
      <c r="D278" s="184">
        <v>544.79999999999995</v>
      </c>
      <c r="E278" s="183">
        <f t="shared" si="28"/>
        <v>36163.823999999993</v>
      </c>
      <c r="F278" s="183">
        <f t="shared" si="29"/>
        <v>19890.103199999998</v>
      </c>
      <c r="G278" s="2"/>
    </row>
    <row r="279" spans="1:7" ht="25.5">
      <c r="A279" s="42"/>
      <c r="B279" s="178" t="s">
        <v>393</v>
      </c>
      <c r="C279" s="72" t="s">
        <v>230</v>
      </c>
      <c r="D279" s="184">
        <v>726.4</v>
      </c>
      <c r="E279" s="183">
        <f t="shared" si="28"/>
        <v>48218.431999999993</v>
      </c>
      <c r="F279" s="183">
        <f t="shared" si="29"/>
        <v>26520.137599999998</v>
      </c>
      <c r="G279" s="2"/>
    </row>
    <row r="280" spans="1:7" ht="25.5">
      <c r="A280" s="42"/>
      <c r="B280" s="178" t="s">
        <v>394</v>
      </c>
      <c r="C280" s="72" t="s">
        <v>231</v>
      </c>
      <c r="D280" s="184">
        <v>506.7</v>
      </c>
      <c r="E280" s="183">
        <f t="shared" si="28"/>
        <v>33634.745999999999</v>
      </c>
      <c r="F280" s="183">
        <f t="shared" si="29"/>
        <v>18499.1103</v>
      </c>
      <c r="G280" s="2"/>
    </row>
    <row r="281" spans="1:7" ht="25.5">
      <c r="A281" s="42"/>
      <c r="B281" s="178" t="s">
        <v>395</v>
      </c>
      <c r="C281" s="72" t="s">
        <v>232</v>
      </c>
      <c r="D281" s="184">
        <v>646.5</v>
      </c>
      <c r="E281" s="183">
        <f t="shared" si="28"/>
        <v>42914.67</v>
      </c>
      <c r="F281" s="183">
        <f t="shared" si="29"/>
        <v>23603.068500000001</v>
      </c>
      <c r="G281" s="2"/>
    </row>
    <row r="282" spans="1:7" ht="25.5">
      <c r="A282" s="42"/>
      <c r="B282" s="178" t="s">
        <v>396</v>
      </c>
      <c r="C282" s="73" t="s">
        <v>233</v>
      </c>
      <c r="D282" s="184">
        <v>77.2</v>
      </c>
      <c r="E282" s="183">
        <f t="shared" si="28"/>
        <v>5124.5360000000001</v>
      </c>
      <c r="F282" s="183">
        <f t="shared" si="29"/>
        <v>2818.4948000000004</v>
      </c>
      <c r="G282" s="2"/>
    </row>
    <row r="283" spans="1:7" ht="25.5">
      <c r="A283" s="42"/>
      <c r="B283" s="178" t="s">
        <v>397</v>
      </c>
      <c r="C283" s="73" t="s">
        <v>234</v>
      </c>
      <c r="D283" s="184">
        <v>77.2</v>
      </c>
      <c r="E283" s="183">
        <f t="shared" si="28"/>
        <v>5124.5360000000001</v>
      </c>
      <c r="F283" s="183">
        <f t="shared" si="29"/>
        <v>2818.4948000000004</v>
      </c>
      <c r="G283" s="2"/>
    </row>
    <row r="284" spans="1:7" ht="25.5">
      <c r="A284" s="42"/>
      <c r="B284" s="178" t="s">
        <v>398</v>
      </c>
      <c r="C284" s="73" t="s">
        <v>235</v>
      </c>
      <c r="D284" s="184">
        <v>152.80000000000001</v>
      </c>
      <c r="E284" s="183">
        <f t="shared" si="28"/>
        <v>10142.864</v>
      </c>
      <c r="F284" s="183">
        <f t="shared" si="29"/>
        <v>5578.5752000000002</v>
      </c>
      <c r="G284" s="2"/>
    </row>
    <row r="285" spans="1:7" ht="25.5">
      <c r="A285" s="42"/>
      <c r="B285" s="178" t="s">
        <v>399</v>
      </c>
      <c r="C285" s="73" t="s">
        <v>236</v>
      </c>
      <c r="D285" s="184">
        <v>138.9</v>
      </c>
      <c r="E285" s="183">
        <f t="shared" si="28"/>
        <v>9220.1819999999989</v>
      </c>
      <c r="F285" s="183">
        <f t="shared" si="29"/>
        <v>5071.1000999999997</v>
      </c>
      <c r="G285" s="2"/>
    </row>
    <row r="286" spans="1:7" ht="38.25">
      <c r="A286" s="42"/>
      <c r="B286" s="178" t="s">
        <v>400</v>
      </c>
      <c r="C286" s="73" t="s">
        <v>237</v>
      </c>
      <c r="D286" s="184">
        <v>263.60000000000002</v>
      </c>
      <c r="E286" s="183">
        <f t="shared" si="28"/>
        <v>17497.768</v>
      </c>
      <c r="F286" s="183">
        <f t="shared" si="29"/>
        <v>9623.7724000000017</v>
      </c>
      <c r="G286" s="2"/>
    </row>
    <row r="287" spans="1:7" ht="38.25">
      <c r="A287" s="42"/>
      <c r="B287" s="178" t="s">
        <v>401</v>
      </c>
      <c r="C287" s="73" t="s">
        <v>241</v>
      </c>
      <c r="D287" s="184">
        <v>726.4</v>
      </c>
      <c r="E287" s="183">
        <f t="shared" si="28"/>
        <v>48218.431999999993</v>
      </c>
      <c r="F287" s="183">
        <f t="shared" si="29"/>
        <v>26520.137599999998</v>
      </c>
      <c r="G287" s="2"/>
    </row>
    <row r="288" spans="1:7" ht="38.25">
      <c r="A288" s="42"/>
      <c r="B288" s="178" t="s">
        <v>402</v>
      </c>
      <c r="C288" s="73" t="s">
        <v>238</v>
      </c>
      <c r="D288" s="184">
        <v>237.8</v>
      </c>
      <c r="E288" s="183">
        <f t="shared" si="28"/>
        <v>15785.163999999999</v>
      </c>
      <c r="F288" s="183">
        <f t="shared" si="29"/>
        <v>8681.8402000000006</v>
      </c>
      <c r="G288" s="2"/>
    </row>
    <row r="289" spans="1:7" ht="38.25">
      <c r="A289" s="42"/>
      <c r="B289" s="178" t="s">
        <v>403</v>
      </c>
      <c r="C289" s="73" t="s">
        <v>242</v>
      </c>
      <c r="D289" s="184">
        <v>646.5</v>
      </c>
      <c r="E289" s="183">
        <f t="shared" si="28"/>
        <v>42914.67</v>
      </c>
      <c r="F289" s="183">
        <f t="shared" si="29"/>
        <v>23603.068500000001</v>
      </c>
      <c r="G289" s="2"/>
    </row>
    <row r="290" spans="1:7" ht="25.5">
      <c r="A290" s="42"/>
      <c r="B290" s="178" t="s">
        <v>404</v>
      </c>
      <c r="C290" s="73" t="s">
        <v>240</v>
      </c>
      <c r="D290" s="184">
        <v>544.79999999999995</v>
      </c>
      <c r="E290" s="183">
        <f t="shared" si="28"/>
        <v>36163.823999999993</v>
      </c>
      <c r="F290" s="183">
        <f t="shared" si="29"/>
        <v>19890.103199999998</v>
      </c>
      <c r="G290" s="2"/>
    </row>
    <row r="291" spans="1:7" ht="25.5">
      <c r="A291" s="42"/>
      <c r="B291" s="178" t="s">
        <v>405</v>
      </c>
      <c r="C291" s="73" t="s">
        <v>239</v>
      </c>
      <c r="D291" s="184">
        <v>506.7</v>
      </c>
      <c r="E291" s="183">
        <f t="shared" si="28"/>
        <v>33634.745999999999</v>
      </c>
      <c r="F291" s="183">
        <f t="shared" si="29"/>
        <v>18499.1103</v>
      </c>
      <c r="G291" s="2"/>
    </row>
    <row r="292" spans="1:7" ht="25.5">
      <c r="A292" s="42"/>
      <c r="B292" s="178" t="s">
        <v>406</v>
      </c>
      <c r="C292" s="73" t="s">
        <v>243</v>
      </c>
      <c r="D292" s="184">
        <v>263.60000000000002</v>
      </c>
      <c r="E292" s="183">
        <f t="shared" si="28"/>
        <v>17497.768</v>
      </c>
      <c r="F292" s="183">
        <f t="shared" si="29"/>
        <v>9623.7724000000017</v>
      </c>
      <c r="G292" s="2"/>
    </row>
    <row r="293" spans="1:7" ht="25.5">
      <c r="A293" s="42"/>
      <c r="B293" s="178" t="s">
        <v>407</v>
      </c>
      <c r="C293" s="73" t="s">
        <v>241</v>
      </c>
      <c r="D293" s="184">
        <v>726.4</v>
      </c>
      <c r="E293" s="183">
        <f t="shared" si="28"/>
        <v>48218.431999999993</v>
      </c>
      <c r="F293" s="183">
        <f t="shared" si="29"/>
        <v>26520.137599999998</v>
      </c>
      <c r="G293" s="2"/>
    </row>
    <row r="294" spans="1:7" ht="25.5">
      <c r="A294" s="42"/>
      <c r="B294" s="178" t="s">
        <v>408</v>
      </c>
      <c r="C294" s="73" t="s">
        <v>244</v>
      </c>
      <c r="D294" s="184">
        <v>237.8</v>
      </c>
      <c r="E294" s="183">
        <f t="shared" si="28"/>
        <v>15785.163999999999</v>
      </c>
      <c r="F294" s="183">
        <f t="shared" si="29"/>
        <v>8681.8402000000006</v>
      </c>
      <c r="G294" s="2"/>
    </row>
    <row r="295" spans="1:7" ht="38.25">
      <c r="A295" s="42"/>
      <c r="B295" s="178" t="s">
        <v>409</v>
      </c>
      <c r="C295" s="73" t="s">
        <v>242</v>
      </c>
      <c r="D295" s="184">
        <v>646.5</v>
      </c>
      <c r="E295" s="183">
        <f t="shared" si="28"/>
        <v>42914.67</v>
      </c>
      <c r="F295" s="183">
        <f t="shared" si="29"/>
        <v>23603.068500000001</v>
      </c>
      <c r="G295" s="2"/>
    </row>
    <row r="296" spans="1:7" ht="14.25">
      <c r="A296" s="42"/>
      <c r="B296" s="178" t="s">
        <v>415</v>
      </c>
      <c r="C296" s="73" t="s">
        <v>414</v>
      </c>
      <c r="D296" s="186">
        <v>185.2</v>
      </c>
      <c r="E296" s="183">
        <f t="shared" si="28"/>
        <v>12293.575999999999</v>
      </c>
      <c r="F296" s="183">
        <f>E296*0.55</f>
        <v>6761.4668000000001</v>
      </c>
      <c r="G296" s="2"/>
    </row>
    <row r="297" spans="1:7" ht="14.25">
      <c r="A297" s="42"/>
      <c r="B297" s="179" t="s">
        <v>326</v>
      </c>
      <c r="C297" s="73" t="s">
        <v>209</v>
      </c>
      <c r="D297" s="185">
        <v>92.6</v>
      </c>
      <c r="E297" s="183">
        <f t="shared" si="28"/>
        <v>6146.7879999999996</v>
      </c>
      <c r="F297" s="183">
        <f t="shared" si="29"/>
        <v>3380.7334000000001</v>
      </c>
      <c r="G297" s="2"/>
    </row>
    <row r="298" spans="1:7" ht="14.25">
      <c r="A298" s="42"/>
      <c r="B298" s="178" t="s">
        <v>211</v>
      </c>
      <c r="C298" s="73" t="s">
        <v>237</v>
      </c>
      <c r="D298" s="184">
        <v>263.60000000000002</v>
      </c>
      <c r="E298" s="183">
        <f t="shared" si="28"/>
        <v>17497.768</v>
      </c>
      <c r="F298" s="183">
        <f t="shared" si="29"/>
        <v>9623.7724000000017</v>
      </c>
      <c r="G298" s="2"/>
    </row>
    <row r="299" spans="1:7" ht="14.25">
      <c r="A299" s="42"/>
      <c r="B299" s="180" t="s">
        <v>248</v>
      </c>
      <c r="C299" s="94" t="s">
        <v>249</v>
      </c>
      <c r="D299" s="187">
        <v>10.9</v>
      </c>
      <c r="E299" s="183">
        <f t="shared" si="28"/>
        <v>723.54200000000003</v>
      </c>
      <c r="F299" s="183">
        <f t="shared" si="29"/>
        <v>397.94810000000007</v>
      </c>
      <c r="G299" s="2"/>
    </row>
    <row r="300" spans="1:7" ht="38.25">
      <c r="A300" s="42"/>
      <c r="B300" s="178" t="s">
        <v>212</v>
      </c>
      <c r="C300" s="73" t="s">
        <v>213</v>
      </c>
      <c r="D300" s="184">
        <v>126.2</v>
      </c>
      <c r="E300" s="183">
        <f t="shared" si="28"/>
        <v>8377.155999999999</v>
      </c>
      <c r="F300" s="183">
        <f t="shared" si="29"/>
        <v>4607.4358000000002</v>
      </c>
      <c r="G300" s="2"/>
    </row>
    <row r="301" spans="1:7" ht="25.5">
      <c r="A301" s="42"/>
      <c r="B301" s="178" t="s">
        <v>410</v>
      </c>
      <c r="C301" s="74" t="s">
        <v>243</v>
      </c>
      <c r="D301" s="184">
        <v>263.60000000000002</v>
      </c>
      <c r="E301" s="183">
        <f t="shared" si="28"/>
        <v>17497.768</v>
      </c>
      <c r="F301" s="183">
        <f t="shared" si="29"/>
        <v>9623.7724000000017</v>
      </c>
      <c r="G301" s="2"/>
    </row>
    <row r="302" spans="1:7" ht="25.5">
      <c r="A302" s="42"/>
      <c r="B302" s="178" t="s">
        <v>411</v>
      </c>
      <c r="C302" s="73" t="s">
        <v>241</v>
      </c>
      <c r="D302" s="184">
        <v>726.4</v>
      </c>
      <c r="E302" s="183">
        <f t="shared" si="28"/>
        <v>48218.431999999993</v>
      </c>
      <c r="F302" s="183">
        <f t="shared" si="29"/>
        <v>26520.137599999998</v>
      </c>
      <c r="G302" s="2"/>
    </row>
    <row r="303" spans="1:7" ht="25.5">
      <c r="A303" s="42"/>
      <c r="B303" s="178" t="s">
        <v>412</v>
      </c>
      <c r="C303" s="74" t="s">
        <v>244</v>
      </c>
      <c r="D303" s="184">
        <v>237.8</v>
      </c>
      <c r="E303" s="183">
        <f t="shared" si="28"/>
        <v>15785.163999999999</v>
      </c>
      <c r="F303" s="183">
        <f t="shared" si="29"/>
        <v>8681.8402000000006</v>
      </c>
      <c r="G303" s="2"/>
    </row>
    <row r="304" spans="1:7" ht="25.5">
      <c r="A304" s="42"/>
      <c r="B304" s="178" t="s">
        <v>413</v>
      </c>
      <c r="C304" s="73" t="s">
        <v>232</v>
      </c>
      <c r="D304" s="184">
        <v>646.5</v>
      </c>
      <c r="E304" s="183">
        <f t="shared" si="28"/>
        <v>42914.67</v>
      </c>
      <c r="F304" s="183">
        <f t="shared" si="29"/>
        <v>23603.068500000001</v>
      </c>
      <c r="G304" s="2"/>
    </row>
    <row r="305" spans="1:7" ht="25.5">
      <c r="A305" s="42"/>
      <c r="B305" s="181" t="s">
        <v>246</v>
      </c>
      <c r="C305" s="100" t="s">
        <v>247</v>
      </c>
      <c r="D305" s="188">
        <v>38.200000000000003</v>
      </c>
      <c r="E305" s="183">
        <f t="shared" si="28"/>
        <v>2535.7159999999999</v>
      </c>
      <c r="F305" s="183">
        <f t="shared" si="29"/>
        <v>1394.6438000000001</v>
      </c>
      <c r="G305" s="2"/>
    </row>
    <row r="306" spans="1:7" ht="25.5">
      <c r="A306" s="42"/>
      <c r="B306" s="181" t="s">
        <v>245</v>
      </c>
      <c r="C306" s="100" t="s">
        <v>214</v>
      </c>
      <c r="D306" s="188">
        <v>31.8</v>
      </c>
      <c r="E306" s="183">
        <f t="shared" si="28"/>
        <v>2110.884</v>
      </c>
      <c r="F306" s="183">
        <f t="shared" si="29"/>
        <v>1160.9862000000001</v>
      </c>
      <c r="G306" s="2"/>
    </row>
    <row r="307" spans="1:7" ht="15">
      <c r="A307" s="42"/>
      <c r="B307" s="77"/>
      <c r="C307" s="78"/>
      <c r="D307" s="79"/>
      <c r="E307" s="80"/>
      <c r="F307" s="80"/>
      <c r="G307" s="2"/>
    </row>
    <row r="308" spans="1:7" ht="15">
      <c r="A308" s="42"/>
      <c r="B308" s="77"/>
      <c r="C308" s="78"/>
      <c r="D308" s="79"/>
      <c r="E308" s="80"/>
      <c r="F308" s="80"/>
      <c r="G308" s="2"/>
    </row>
    <row r="309" spans="1:7" ht="15">
      <c r="A309" s="42"/>
      <c r="B309" s="77"/>
      <c r="C309" s="78"/>
      <c r="D309" s="79"/>
      <c r="E309" s="80"/>
      <c r="F309" s="80"/>
      <c r="G309" s="2"/>
    </row>
    <row r="310" spans="1:7" ht="30">
      <c r="A310" s="42"/>
      <c r="B310" s="316" t="s">
        <v>314</v>
      </c>
      <c r="C310" s="316"/>
      <c r="D310" s="316"/>
      <c r="E310" s="316"/>
      <c r="F310" s="316"/>
      <c r="G310" s="2"/>
    </row>
    <row r="311" spans="1:7" ht="23.25">
      <c r="A311" s="42"/>
      <c r="B311" s="308" t="s">
        <v>315</v>
      </c>
      <c r="C311" s="308"/>
      <c r="D311" s="308"/>
      <c r="E311" s="308"/>
      <c r="F311" s="308"/>
      <c r="G311" s="2"/>
    </row>
    <row r="312" spans="1:7" ht="75">
      <c r="A312" s="42"/>
      <c r="B312" s="71" t="s">
        <v>263</v>
      </c>
      <c r="C312" s="71" t="s">
        <v>264</v>
      </c>
      <c r="D312" s="294" t="s">
        <v>265</v>
      </c>
      <c r="E312" s="295"/>
      <c r="F312" s="101">
        <v>3000</v>
      </c>
      <c r="G312" s="2"/>
    </row>
    <row r="313" spans="1:7" ht="60">
      <c r="A313" s="42"/>
      <c r="B313" s="71" t="s">
        <v>266</v>
      </c>
      <c r="C313" s="71" t="s">
        <v>264</v>
      </c>
      <c r="D313" s="294" t="s">
        <v>265</v>
      </c>
      <c r="E313" s="295"/>
      <c r="F313" s="101">
        <v>2000</v>
      </c>
      <c r="G313" s="2"/>
    </row>
    <row r="314" spans="1:7" ht="38.25" customHeight="1">
      <c r="A314" s="42"/>
      <c r="B314" s="71" t="s">
        <v>267</v>
      </c>
      <c r="C314" s="71" t="s">
        <v>264</v>
      </c>
      <c r="D314" s="294" t="s">
        <v>268</v>
      </c>
      <c r="E314" s="295"/>
      <c r="F314" s="101">
        <v>1000</v>
      </c>
      <c r="G314" s="2"/>
    </row>
    <row r="315" spans="1:7" ht="38.25" customHeight="1">
      <c r="A315" s="42"/>
      <c r="B315" s="71" t="s">
        <v>269</v>
      </c>
      <c r="C315" s="71" t="s">
        <v>264</v>
      </c>
      <c r="D315" s="294" t="s">
        <v>270</v>
      </c>
      <c r="E315" s="295"/>
      <c r="F315" s="101">
        <v>350</v>
      </c>
      <c r="G315" s="2"/>
    </row>
    <row r="316" spans="1:7" ht="38.25" customHeight="1">
      <c r="A316" s="42"/>
      <c r="B316" s="71" t="s">
        <v>271</v>
      </c>
      <c r="C316" s="71" t="s">
        <v>264</v>
      </c>
      <c r="D316" s="294" t="s">
        <v>272</v>
      </c>
      <c r="E316" s="295"/>
      <c r="F316" s="101">
        <v>300</v>
      </c>
      <c r="G316" s="2"/>
    </row>
    <row r="317" spans="1:7" ht="38.25" customHeight="1">
      <c r="A317" s="42"/>
      <c r="B317" s="71" t="s">
        <v>273</v>
      </c>
      <c r="C317" s="71" t="s">
        <v>264</v>
      </c>
      <c r="D317" s="294" t="s">
        <v>274</v>
      </c>
      <c r="E317" s="295"/>
      <c r="F317" s="101">
        <v>350</v>
      </c>
      <c r="G317" s="2"/>
    </row>
    <row r="318" spans="1:7" ht="38.25" customHeight="1">
      <c r="A318" s="42"/>
      <c r="B318" s="71" t="s">
        <v>275</v>
      </c>
      <c r="C318" s="71" t="s">
        <v>264</v>
      </c>
      <c r="D318" s="294" t="s">
        <v>276</v>
      </c>
      <c r="E318" s="295"/>
      <c r="F318" s="101">
        <v>350</v>
      </c>
      <c r="G318" s="2"/>
    </row>
    <row r="319" spans="1:7" ht="30" customHeight="1">
      <c r="A319" s="42"/>
      <c r="B319" s="71" t="s">
        <v>277</v>
      </c>
      <c r="C319" s="71" t="s">
        <v>264</v>
      </c>
      <c r="D319" s="294" t="s">
        <v>278</v>
      </c>
      <c r="E319" s="295"/>
      <c r="F319" s="101">
        <v>1300</v>
      </c>
      <c r="G319" s="2"/>
    </row>
    <row r="320" spans="1:7" ht="30" customHeight="1">
      <c r="A320" s="42"/>
      <c r="B320" s="71" t="s">
        <v>279</v>
      </c>
      <c r="C320" s="71" t="s">
        <v>264</v>
      </c>
      <c r="D320" s="294" t="s">
        <v>280</v>
      </c>
      <c r="E320" s="295"/>
      <c r="F320" s="101">
        <v>1300</v>
      </c>
      <c r="G320" s="2"/>
    </row>
    <row r="321" spans="1:7" ht="38.25" customHeight="1">
      <c r="A321" s="42"/>
      <c r="B321" s="71" t="s">
        <v>281</v>
      </c>
      <c r="C321" s="71" t="s">
        <v>264</v>
      </c>
      <c r="D321" s="294" t="s">
        <v>419</v>
      </c>
      <c r="E321" s="295"/>
      <c r="F321" s="101">
        <v>400</v>
      </c>
      <c r="G321" s="2"/>
    </row>
    <row r="322" spans="1:7" ht="38.25" customHeight="1">
      <c r="A322" s="42"/>
      <c r="B322" s="71" t="s">
        <v>282</v>
      </c>
      <c r="C322" s="71" t="s">
        <v>264</v>
      </c>
      <c r="D322" s="294" t="s">
        <v>283</v>
      </c>
      <c r="E322" s="295"/>
      <c r="F322" s="101">
        <v>350</v>
      </c>
      <c r="G322" s="2"/>
    </row>
    <row r="323" spans="1:7" ht="38.25" customHeight="1">
      <c r="A323" s="42"/>
      <c r="B323" s="71" t="s">
        <v>284</v>
      </c>
      <c r="C323" s="71" t="s">
        <v>264</v>
      </c>
      <c r="D323" s="294" t="s">
        <v>285</v>
      </c>
      <c r="E323" s="295"/>
      <c r="F323" s="101">
        <v>400</v>
      </c>
      <c r="G323" s="2"/>
    </row>
    <row r="324" spans="1:7" ht="38.25" customHeight="1">
      <c r="A324" s="42"/>
      <c r="B324" s="71" t="s">
        <v>286</v>
      </c>
      <c r="C324" s="71" t="s">
        <v>264</v>
      </c>
      <c r="D324" s="294" t="s">
        <v>417</v>
      </c>
      <c r="E324" s="295"/>
      <c r="F324" s="101">
        <v>4000</v>
      </c>
      <c r="G324" s="2"/>
    </row>
    <row r="325" spans="1:7" ht="38.25" customHeight="1">
      <c r="A325" s="42"/>
      <c r="B325" s="71" t="s">
        <v>287</v>
      </c>
      <c r="C325" s="71" t="s">
        <v>264</v>
      </c>
      <c r="D325" s="294" t="s">
        <v>288</v>
      </c>
      <c r="E325" s="295"/>
      <c r="F325" s="101">
        <v>500</v>
      </c>
      <c r="G325" s="2"/>
    </row>
    <row r="326" spans="1:7" ht="38.25" customHeight="1">
      <c r="A326" s="42"/>
      <c r="B326" s="71" t="s">
        <v>82</v>
      </c>
      <c r="C326" s="71" t="s">
        <v>264</v>
      </c>
      <c r="D326" s="294" t="s">
        <v>325</v>
      </c>
      <c r="E326" s="295"/>
      <c r="F326" s="101">
        <v>500</v>
      </c>
      <c r="G326" s="2"/>
    </row>
    <row r="327" spans="1:7" ht="23.25">
      <c r="A327" s="42"/>
      <c r="B327" s="305" t="s">
        <v>316</v>
      </c>
      <c r="C327" s="306"/>
      <c r="D327" s="306"/>
      <c r="E327" s="306"/>
      <c r="F327" s="307"/>
      <c r="G327" s="2"/>
    </row>
    <row r="328" spans="1:7" ht="38.25" customHeight="1">
      <c r="A328" s="42"/>
      <c r="B328" s="166" t="s">
        <v>379</v>
      </c>
      <c r="C328" s="168" t="s">
        <v>264</v>
      </c>
      <c r="D328" s="294" t="s">
        <v>299</v>
      </c>
      <c r="E328" s="295"/>
      <c r="F328" s="167">
        <v>4500</v>
      </c>
      <c r="G328" s="2"/>
    </row>
    <row r="329" spans="1:7" ht="38.25" customHeight="1">
      <c r="A329" s="42"/>
      <c r="B329" s="166" t="s">
        <v>9</v>
      </c>
      <c r="C329" s="168" t="s">
        <v>382</v>
      </c>
      <c r="D329" s="294" t="s">
        <v>299</v>
      </c>
      <c r="E329" s="295"/>
      <c r="F329" s="167">
        <v>300</v>
      </c>
      <c r="G329" s="2"/>
    </row>
    <row r="330" spans="1:7" ht="51" customHeight="1">
      <c r="A330" s="42"/>
      <c r="B330" s="71" t="s">
        <v>381</v>
      </c>
      <c r="C330" s="168" t="s">
        <v>338</v>
      </c>
      <c r="D330" s="294" t="s">
        <v>290</v>
      </c>
      <c r="E330" s="295"/>
      <c r="F330" s="101">
        <v>2500</v>
      </c>
      <c r="G330" s="2"/>
    </row>
    <row r="331" spans="1:7" ht="51" customHeight="1">
      <c r="A331" s="42"/>
      <c r="B331" s="71" t="s">
        <v>291</v>
      </c>
      <c r="C331" s="71" t="s">
        <v>289</v>
      </c>
      <c r="D331" s="294" t="s">
        <v>292</v>
      </c>
      <c r="E331" s="295"/>
      <c r="F331" s="101">
        <v>700</v>
      </c>
      <c r="G331" s="2"/>
    </row>
    <row r="332" spans="1:7" ht="51" customHeight="1">
      <c r="A332" s="42"/>
      <c r="B332" s="71" t="s">
        <v>293</v>
      </c>
      <c r="C332" s="71" t="s">
        <v>264</v>
      </c>
      <c r="D332" s="294" t="s">
        <v>294</v>
      </c>
      <c r="E332" s="295"/>
      <c r="F332" s="101">
        <v>500</v>
      </c>
      <c r="G332" s="2"/>
    </row>
    <row r="333" spans="1:7" ht="51" customHeight="1">
      <c r="A333" s="42"/>
      <c r="B333" s="71" t="s">
        <v>295</v>
      </c>
      <c r="C333" s="71" t="s">
        <v>289</v>
      </c>
      <c r="D333" s="294" t="s">
        <v>296</v>
      </c>
      <c r="E333" s="295"/>
      <c r="F333" s="101">
        <v>2000</v>
      </c>
      <c r="G333" s="2"/>
    </row>
    <row r="334" spans="1:7" ht="51" customHeight="1">
      <c r="A334" s="42"/>
      <c r="B334" s="71" t="s">
        <v>287</v>
      </c>
      <c r="C334" s="71" t="s">
        <v>289</v>
      </c>
      <c r="D334" s="294" t="s">
        <v>297</v>
      </c>
      <c r="E334" s="295"/>
      <c r="F334" s="101">
        <v>5000</v>
      </c>
      <c r="G334" s="2"/>
    </row>
    <row r="335" spans="1:7" ht="30" customHeight="1">
      <c r="A335" s="42"/>
      <c r="B335" s="71" t="s">
        <v>298</v>
      </c>
      <c r="C335" s="71" t="s">
        <v>289</v>
      </c>
      <c r="D335" s="294" t="s">
        <v>299</v>
      </c>
      <c r="E335" s="295"/>
      <c r="F335" s="101">
        <v>4000</v>
      </c>
      <c r="G335" s="2"/>
    </row>
    <row r="336" spans="1:7" ht="30" customHeight="1">
      <c r="A336" s="42"/>
      <c r="B336" s="71" t="s">
        <v>300</v>
      </c>
      <c r="C336" s="71" t="s">
        <v>289</v>
      </c>
      <c r="D336" s="294" t="s">
        <v>299</v>
      </c>
      <c r="E336" s="295"/>
      <c r="F336" s="101">
        <v>4000</v>
      </c>
      <c r="G336" s="2"/>
    </row>
    <row r="337" spans="1:7" ht="51" customHeight="1">
      <c r="A337" s="42"/>
      <c r="B337" s="71" t="s">
        <v>301</v>
      </c>
      <c r="C337" s="71" t="s">
        <v>289</v>
      </c>
      <c r="D337" s="294" t="s">
        <v>297</v>
      </c>
      <c r="E337" s="295"/>
      <c r="F337" s="101">
        <v>500</v>
      </c>
      <c r="G337" s="2"/>
    </row>
    <row r="338" spans="1:7" ht="51" customHeight="1">
      <c r="A338" s="42"/>
      <c r="B338" s="71" t="s">
        <v>302</v>
      </c>
      <c r="C338" s="71" t="s">
        <v>289</v>
      </c>
      <c r="D338" s="294" t="s">
        <v>297</v>
      </c>
      <c r="E338" s="295"/>
      <c r="F338" s="101">
        <v>500</v>
      </c>
      <c r="G338" s="2"/>
    </row>
    <row r="339" spans="1:7" ht="51" customHeight="1">
      <c r="A339" s="42"/>
      <c r="B339" s="71" t="s">
        <v>269</v>
      </c>
      <c r="C339" s="71" t="s">
        <v>289</v>
      </c>
      <c r="D339" s="294" t="s">
        <v>303</v>
      </c>
      <c r="E339" s="295"/>
      <c r="F339" s="101">
        <v>500</v>
      </c>
      <c r="G339" s="2"/>
    </row>
    <row r="340" spans="1:7" ht="51" customHeight="1">
      <c r="A340" s="42"/>
      <c r="B340" s="71" t="s">
        <v>304</v>
      </c>
      <c r="C340" s="71" t="s">
        <v>289</v>
      </c>
      <c r="D340" s="294" t="s">
        <v>297</v>
      </c>
      <c r="E340" s="295"/>
      <c r="F340" s="101">
        <v>400</v>
      </c>
      <c r="G340" s="2"/>
    </row>
    <row r="341" spans="1:7" ht="51" customHeight="1">
      <c r="A341" s="42"/>
      <c r="B341" s="71" t="s">
        <v>275</v>
      </c>
      <c r="C341" s="71" t="s">
        <v>264</v>
      </c>
      <c r="D341" s="294" t="s">
        <v>305</v>
      </c>
      <c r="E341" s="295"/>
      <c r="F341" s="102">
        <v>500</v>
      </c>
      <c r="G341" s="2"/>
    </row>
    <row r="342" spans="1:7" ht="51" customHeight="1">
      <c r="A342" s="42"/>
      <c r="B342" s="71" t="s">
        <v>306</v>
      </c>
      <c r="C342" s="71" t="s">
        <v>289</v>
      </c>
      <c r="D342" s="294" t="s">
        <v>307</v>
      </c>
      <c r="E342" s="295"/>
      <c r="F342" s="102">
        <v>500</v>
      </c>
      <c r="G342" s="2"/>
    </row>
    <row r="343" spans="1:7" ht="51" customHeight="1">
      <c r="A343" s="42"/>
      <c r="B343" s="71" t="s">
        <v>281</v>
      </c>
      <c r="C343" s="71" t="s">
        <v>289</v>
      </c>
      <c r="D343" s="294" t="s">
        <v>299</v>
      </c>
      <c r="E343" s="295"/>
      <c r="F343" s="102">
        <v>500</v>
      </c>
      <c r="G343" s="2"/>
    </row>
    <row r="344" spans="1:7" ht="51" customHeight="1">
      <c r="A344" s="42"/>
      <c r="B344" s="71" t="s">
        <v>308</v>
      </c>
      <c r="C344" s="71" t="s">
        <v>264</v>
      </c>
      <c r="D344" s="294" t="s">
        <v>305</v>
      </c>
      <c r="E344" s="295"/>
      <c r="F344" s="102">
        <v>500</v>
      </c>
      <c r="G344" s="2"/>
    </row>
    <row r="345" spans="1:7" ht="51" customHeight="1">
      <c r="A345" s="42"/>
      <c r="B345" s="71" t="s">
        <v>309</v>
      </c>
      <c r="C345" s="71" t="s">
        <v>289</v>
      </c>
      <c r="D345" s="294" t="s">
        <v>310</v>
      </c>
      <c r="E345" s="295"/>
      <c r="F345" s="101">
        <v>3000</v>
      </c>
      <c r="G345" s="2"/>
    </row>
    <row r="346" spans="1:7" ht="51" customHeight="1">
      <c r="A346" s="42"/>
      <c r="B346" s="71" t="s">
        <v>311</v>
      </c>
      <c r="C346" s="71" t="s">
        <v>289</v>
      </c>
      <c r="D346" s="294" t="s">
        <v>305</v>
      </c>
      <c r="E346" s="295"/>
      <c r="F346" s="102">
        <v>300</v>
      </c>
      <c r="G346" s="2"/>
    </row>
    <row r="347" spans="1:7" ht="51" customHeight="1">
      <c r="A347" s="42"/>
      <c r="B347" s="71" t="s">
        <v>312</v>
      </c>
      <c r="C347" s="71" t="s">
        <v>289</v>
      </c>
      <c r="D347" s="294" t="s">
        <v>305</v>
      </c>
      <c r="E347" s="295"/>
      <c r="F347" s="102">
        <v>700</v>
      </c>
      <c r="G347" s="2"/>
    </row>
    <row r="348" spans="1:7" ht="15.75" customHeight="1">
      <c r="A348" s="42"/>
      <c r="B348" s="71" t="s">
        <v>313</v>
      </c>
      <c r="C348" s="71" t="s">
        <v>264</v>
      </c>
      <c r="D348" s="294" t="s">
        <v>418</v>
      </c>
      <c r="E348" s="295"/>
      <c r="F348" s="101">
        <v>7000</v>
      </c>
      <c r="G348" s="2"/>
    </row>
    <row r="349" spans="1:7" ht="23.25">
      <c r="A349" s="42"/>
      <c r="B349" s="296" t="s">
        <v>335</v>
      </c>
      <c r="C349" s="297"/>
      <c r="D349" s="297"/>
      <c r="E349" s="297"/>
      <c r="F349" s="298"/>
      <c r="G349" s="2"/>
    </row>
    <row r="350" spans="1:7" ht="15.75">
      <c r="A350" s="42"/>
      <c r="B350" s="128" t="s">
        <v>336</v>
      </c>
      <c r="C350" s="128" t="s">
        <v>264</v>
      </c>
      <c r="D350" s="312" t="s">
        <v>339</v>
      </c>
      <c r="E350" s="313"/>
      <c r="F350" s="129">
        <v>2500</v>
      </c>
      <c r="G350" s="2"/>
    </row>
    <row r="351" spans="1:7" ht="30">
      <c r="A351" s="42"/>
      <c r="B351" s="128" t="s">
        <v>287</v>
      </c>
      <c r="C351" s="128" t="s">
        <v>264</v>
      </c>
      <c r="D351" s="312" t="s">
        <v>339</v>
      </c>
      <c r="E351" s="313"/>
      <c r="F351" s="129">
        <v>500</v>
      </c>
      <c r="G351" s="2"/>
    </row>
    <row r="352" spans="1:7" ht="15.75">
      <c r="A352" s="42"/>
      <c r="B352" s="128" t="s">
        <v>337</v>
      </c>
      <c r="C352" s="128" t="s">
        <v>338</v>
      </c>
      <c r="D352" s="314" t="s">
        <v>339</v>
      </c>
      <c r="E352" s="315"/>
      <c r="F352" s="129">
        <v>3500</v>
      </c>
      <c r="G352" s="2"/>
    </row>
    <row r="353" spans="1:7" ht="26.25">
      <c r="A353" s="42"/>
      <c r="B353" s="311" t="s">
        <v>216</v>
      </c>
      <c r="C353" s="311"/>
      <c r="D353" s="311"/>
      <c r="E353" s="311"/>
      <c r="F353" s="311"/>
      <c r="G353" s="2"/>
    </row>
    <row r="354" spans="1:7" ht="15.75">
      <c r="A354" s="42"/>
      <c r="B354" s="81"/>
      <c r="C354" s="81"/>
      <c r="D354" s="81"/>
      <c r="E354" s="81"/>
      <c r="F354" s="81"/>
      <c r="G354" s="2"/>
    </row>
    <row r="355" spans="1:7" ht="14.25">
      <c r="A355" s="42"/>
      <c r="B355" s="299" t="s">
        <v>421</v>
      </c>
      <c r="C355" s="299"/>
      <c r="D355" s="299"/>
      <c r="E355" s="299"/>
      <c r="F355" s="299"/>
      <c r="G355" s="2"/>
    </row>
    <row r="356" spans="1:7" ht="15.75">
      <c r="A356" s="42"/>
      <c r="B356" s="82"/>
      <c r="C356" s="81"/>
      <c r="D356" s="81"/>
      <c r="E356" s="81"/>
      <c r="F356" s="81"/>
      <c r="G356" s="2"/>
    </row>
    <row r="357" spans="1:7" ht="14.25" customHeight="1">
      <c r="A357" s="42"/>
      <c r="B357" s="302" t="s">
        <v>453</v>
      </c>
      <c r="C357" s="303"/>
      <c r="D357" s="303"/>
      <c r="E357" s="303"/>
      <c r="F357" s="303"/>
      <c r="G357" s="2"/>
    </row>
    <row r="358" spans="1:7" ht="33" customHeight="1">
      <c r="A358" s="42"/>
      <c r="B358" s="302" t="s">
        <v>454</v>
      </c>
      <c r="C358" s="303"/>
      <c r="D358" s="303"/>
      <c r="E358" s="303"/>
      <c r="F358" s="303"/>
      <c r="G358" s="2"/>
    </row>
    <row r="359" spans="1:7" ht="15.75">
      <c r="A359" s="42"/>
      <c r="B359" s="82"/>
      <c r="C359" s="81"/>
      <c r="D359" s="81"/>
      <c r="E359" s="81"/>
      <c r="F359" s="81"/>
      <c r="G359" s="2"/>
    </row>
    <row r="360" spans="1:7" ht="14.25">
      <c r="A360" s="42"/>
      <c r="B360" s="293"/>
      <c r="C360" s="293"/>
      <c r="D360" s="293"/>
      <c r="E360" s="293"/>
      <c r="F360" s="293"/>
      <c r="G360" s="2"/>
    </row>
    <row r="361" spans="1:7" ht="14.25">
      <c r="A361" s="42"/>
      <c r="B361" s="97"/>
      <c r="C361" s="98"/>
      <c r="D361" s="99"/>
      <c r="E361" s="99"/>
      <c r="F361" s="99"/>
      <c r="G361" s="2"/>
    </row>
    <row r="362" spans="1:7" ht="16.5" customHeight="1">
      <c r="A362" s="43"/>
      <c r="B362" s="289"/>
      <c r="C362" s="289"/>
      <c r="D362" s="289"/>
      <c r="E362" s="289"/>
      <c r="F362" s="289"/>
      <c r="G362" s="2"/>
    </row>
    <row r="363" spans="1:7" ht="32.25" customHeight="1">
      <c r="A363" s="44"/>
      <c r="B363" s="290" t="s">
        <v>217</v>
      </c>
      <c r="C363" s="291"/>
      <c r="D363" s="291"/>
      <c r="E363" s="291"/>
      <c r="F363" s="292"/>
      <c r="G363" s="2"/>
    </row>
    <row r="364" spans="1:7" ht="32.25" customHeight="1">
      <c r="A364" s="44"/>
      <c r="B364" s="300" t="s">
        <v>162</v>
      </c>
      <c r="C364" s="301"/>
      <c r="D364" s="301"/>
      <c r="E364" s="301"/>
      <c r="F364" s="301"/>
      <c r="G364" s="2"/>
    </row>
    <row r="365" spans="1:7" ht="15.6" customHeight="1">
      <c r="A365" s="44"/>
      <c r="B365" s="45"/>
      <c r="C365" s="45"/>
      <c r="D365" s="45"/>
      <c r="E365" s="45"/>
      <c r="F365" s="45"/>
      <c r="G365" s="2"/>
    </row>
    <row r="366" spans="1:7" ht="15.75" customHeight="1">
      <c r="B366" t="s">
        <v>359</v>
      </c>
      <c r="G366" s="2"/>
    </row>
    <row r="367" spans="1:7" ht="15.75" customHeight="1">
      <c r="A367" s="46"/>
      <c r="B367" s="2" t="s">
        <v>360</v>
      </c>
      <c r="C367" s="2"/>
      <c r="D367" s="2"/>
      <c r="E367" s="2"/>
      <c r="F367" s="2"/>
      <c r="G367" s="2"/>
    </row>
    <row r="368" spans="1:7" ht="15.75" customHeight="1">
      <c r="A368" s="47"/>
      <c r="B368" s="2" t="s">
        <v>416</v>
      </c>
      <c r="C368" s="2"/>
      <c r="D368" s="2"/>
      <c r="E368" s="2"/>
      <c r="F368" s="2"/>
      <c r="G368" s="2"/>
    </row>
    <row r="369" spans="1:7" ht="15.75" customHeight="1">
      <c r="A369" s="48"/>
      <c r="B369" s="2" t="s">
        <v>361</v>
      </c>
      <c r="C369" s="2"/>
      <c r="D369" s="2"/>
      <c r="E369" s="2"/>
      <c r="F369" s="2"/>
      <c r="G369" s="2"/>
    </row>
    <row r="370" spans="1:7" ht="15.75" customHeight="1">
      <c r="A370" s="2"/>
      <c r="B370" s="288"/>
      <c r="C370" s="288"/>
      <c r="D370" s="288"/>
      <c r="E370" s="288"/>
      <c r="F370" s="288"/>
      <c r="G370" s="2"/>
    </row>
  </sheetData>
  <mergeCells count="108">
    <mergeCell ref="D316:E316"/>
    <mergeCell ref="D245:E245"/>
    <mergeCell ref="B311:F311"/>
    <mergeCell ref="D246:E246"/>
    <mergeCell ref="B256:F256"/>
    <mergeCell ref="D247:E247"/>
    <mergeCell ref="D322:E322"/>
    <mergeCell ref="D323:E323"/>
    <mergeCell ref="B353:F353"/>
    <mergeCell ref="D350:E350"/>
    <mergeCell ref="D351:E351"/>
    <mergeCell ref="D352:E352"/>
    <mergeCell ref="D346:E346"/>
    <mergeCell ref="D347:E347"/>
    <mergeCell ref="D334:E334"/>
    <mergeCell ref="B310:F310"/>
    <mergeCell ref="D312:E312"/>
    <mergeCell ref="D313:E313"/>
    <mergeCell ref="D314:E314"/>
    <mergeCell ref="D248:E248"/>
    <mergeCell ref="D250:E250"/>
    <mergeCell ref="B252:F252"/>
    <mergeCell ref="D249:E249"/>
    <mergeCell ref="D251:E251"/>
    <mergeCell ref="E1:F1"/>
    <mergeCell ref="D317:E317"/>
    <mergeCell ref="D318:E318"/>
    <mergeCell ref="D319:E319"/>
    <mergeCell ref="D320:E320"/>
    <mergeCell ref="D321:E321"/>
    <mergeCell ref="D331:E331"/>
    <mergeCell ref="D332:E332"/>
    <mergeCell ref="D333:E333"/>
    <mergeCell ref="D244:E244"/>
    <mergeCell ref="D242:E242"/>
    <mergeCell ref="D243:E243"/>
    <mergeCell ref="D240:E240"/>
    <mergeCell ref="D241:E241"/>
    <mergeCell ref="D237:E237"/>
    <mergeCell ref="D234:E234"/>
    <mergeCell ref="D315:E315"/>
    <mergeCell ref="D324:E324"/>
    <mergeCell ref="D325:E325"/>
    <mergeCell ref="D326:E326"/>
    <mergeCell ref="D329:E329"/>
    <mergeCell ref="D330:E330"/>
    <mergeCell ref="B327:F327"/>
    <mergeCell ref="D328:E328"/>
    <mergeCell ref="B370:F370"/>
    <mergeCell ref="B362:F362"/>
    <mergeCell ref="B363:F363"/>
    <mergeCell ref="B360:F360"/>
    <mergeCell ref="D343:E343"/>
    <mergeCell ref="D344:E344"/>
    <mergeCell ref="D345:E345"/>
    <mergeCell ref="B349:F349"/>
    <mergeCell ref="D335:E335"/>
    <mergeCell ref="B355:F355"/>
    <mergeCell ref="D336:E336"/>
    <mergeCell ref="D337:E337"/>
    <mergeCell ref="D338:E338"/>
    <mergeCell ref="D339:E339"/>
    <mergeCell ref="D340:E340"/>
    <mergeCell ref="B364:F364"/>
    <mergeCell ref="B358:F358"/>
    <mergeCell ref="D348:E348"/>
    <mergeCell ref="D341:E341"/>
    <mergeCell ref="D342:E342"/>
    <mergeCell ref="B357:F357"/>
    <mergeCell ref="B213:F213"/>
    <mergeCell ref="D232:E232"/>
    <mergeCell ref="D239:E239"/>
    <mergeCell ref="D231:E231"/>
    <mergeCell ref="D233:E233"/>
    <mergeCell ref="D235:E235"/>
    <mergeCell ref="D236:E236"/>
    <mergeCell ref="D238:E238"/>
    <mergeCell ref="B229:F229"/>
    <mergeCell ref="B226:F226"/>
    <mergeCell ref="D230:E230"/>
    <mergeCell ref="B143:F144"/>
    <mergeCell ref="B159:F159"/>
    <mergeCell ref="B152:F152"/>
    <mergeCell ref="B92:F92"/>
    <mergeCell ref="B122:F122"/>
    <mergeCell ref="B133:F133"/>
    <mergeCell ref="B131:F132"/>
    <mergeCell ref="B123:F123"/>
    <mergeCell ref="B118:F118"/>
    <mergeCell ref="B147:F148"/>
    <mergeCell ref="B2:F2"/>
    <mergeCell ref="B3:F3"/>
    <mergeCell ref="B4:F4"/>
    <mergeCell ref="B5:F5"/>
    <mergeCell ref="B70:F70"/>
    <mergeCell ref="B6:F6"/>
    <mergeCell ref="B8:F8"/>
    <mergeCell ref="B9:F9"/>
    <mergeCell ref="B68:F68"/>
    <mergeCell ref="B199:F199"/>
    <mergeCell ref="B151:F151"/>
    <mergeCell ref="B167:F167"/>
    <mergeCell ref="B168:F168"/>
    <mergeCell ref="B176:F176"/>
    <mergeCell ref="B186:F186"/>
    <mergeCell ref="B194:F194"/>
    <mergeCell ref="C209:F209"/>
    <mergeCell ref="B208:F208"/>
  </mergeCells>
  <phoneticPr fontId="0" type="noConversion"/>
  <pageMargins left="0.74791666666666701" right="0.74791666666666701" top="0.98402777777777795" bottom="0.98402777777777795" header="0.51180555555555496" footer="0.51180555555555496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2.75"/>
  <cols>
    <col min="1" max="6" width="8" customWidth="1"/>
  </cols>
  <sheetData/>
  <phoneticPr fontId="0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2.75"/>
  <cols>
    <col min="1" max="6" width="8" customWidth="1"/>
  </cols>
  <sheetData/>
  <phoneticPr fontId="0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Лист1!зкшсыф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 Васильевна</cp:lastModifiedBy>
  <cp:revision>9</cp:revision>
  <cp:lastPrinted>2023-11-24T09:28:46Z</cp:lastPrinted>
  <dcterms:created xsi:type="dcterms:W3CDTF">2015-02-16T12:34:29Z</dcterms:created>
  <dcterms:modified xsi:type="dcterms:W3CDTF">2024-04-04T12:44:51Z</dcterms:modified>
  <dc:language>ru-RU</dc:language>
</cp:coreProperties>
</file>